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. - DM2 - 28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'11. - DM2 - 28'!$C$90:$K$245</definedName>
    <definedName name="_xlnm.Print_Area" localSheetId="1">'11. - DM2 - 28'!$C$4:$J$39,'11. - DM2 - 28'!$C$45:$J$72,'11. - DM2 - 28'!$C$78:$K$245</definedName>
    <definedName name="_xlnm.Print_Titles" localSheetId="1">'11. - DM2 - 28'!$90:$90</definedName>
    <definedName name="_xlnm.Print_Area" localSheetId="2">'Seznam figur'!$C$4:$G$22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48"/>
  <c r="BH148"/>
  <c r="BG148"/>
  <c r="BF148"/>
  <c r="T148"/>
  <c r="R148"/>
  <c r="P148"/>
  <c r="BI146"/>
  <c r="BH146"/>
  <c r="BG146"/>
  <c r="BF146"/>
  <c r="T146"/>
  <c r="R146"/>
  <c r="P146"/>
  <c r="BI136"/>
  <c r="BH136"/>
  <c r="BG136"/>
  <c r="BF136"/>
  <c r="T136"/>
  <c r="R136"/>
  <c r="P136"/>
  <c r="BI133"/>
  <c r="BH133"/>
  <c r="BG133"/>
  <c r="BF133"/>
  <c r="T133"/>
  <c r="R133"/>
  <c r="P133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1" r="L50"/>
  <c r="AM50"/>
  <c r="AM49"/>
  <c r="L49"/>
  <c r="AM47"/>
  <c r="L47"/>
  <c r="L45"/>
  <c r="L44"/>
  <c i="2" r="J223"/>
  <c r="J187"/>
  <c r="BK148"/>
  <c r="J118"/>
  <c r="BK98"/>
  <c r="BK229"/>
  <c r="J214"/>
  <c r="J199"/>
  <c r="J156"/>
  <c r="J115"/>
  <c r="BK244"/>
  <c r="BK223"/>
  <c r="J210"/>
  <c r="BK156"/>
  <c r="J133"/>
  <c r="J111"/>
  <c r="BK218"/>
  <c r="J207"/>
  <c r="J195"/>
  <c r="BK187"/>
  <c r="BK169"/>
  <c r="BK123"/>
  <c r="BK101"/>
  <c r="BK207"/>
  <c r="J169"/>
  <c r="BK146"/>
  <c r="BK108"/>
  <c r="BK239"/>
  <c r="BK225"/>
  <c r="BK202"/>
  <c r="J162"/>
  <c r="J120"/>
  <c r="J95"/>
  <c r="J225"/>
  <c r="BK216"/>
  <c r="J190"/>
  <c r="J123"/>
  <c r="J239"/>
  <c r="BK220"/>
  <c r="BK210"/>
  <c r="BK199"/>
  <c r="BK190"/>
  <c r="J166"/>
  <c r="BK115"/>
  <c r="BK103"/>
  <c r="BK214"/>
  <c r="BK166"/>
  <c r="BK133"/>
  <c r="J101"/>
  <c r="BK234"/>
  <c r="BK212"/>
  <c r="J193"/>
  <c r="BK159"/>
  <c r="J105"/>
  <c r="J227"/>
  <c r="J218"/>
  <c r="J197"/>
  <c r="J148"/>
  <c r="BK120"/>
  <c r="J234"/>
  <c r="J216"/>
  <c r="BK205"/>
  <c r="BK193"/>
  <c r="BK176"/>
  <c r="BK136"/>
  <c r="BK105"/>
  <c r="BK95"/>
  <c r="BK195"/>
  <c r="J159"/>
  <c r="BK111"/>
  <c i="1" r="AS54"/>
  <c i="2" r="BK227"/>
  <c r="J205"/>
  <c r="J184"/>
  <c r="J146"/>
  <c r="J103"/>
  <c r="J244"/>
  <c r="J220"/>
  <c r="J176"/>
  <c r="J136"/>
  <c r="BK118"/>
  <c r="J229"/>
  <c r="J212"/>
  <c r="J202"/>
  <c r="BK197"/>
  <c r="BK184"/>
  <c r="BK162"/>
  <c r="J108"/>
  <c r="J98"/>
  <c l="1" r="BK94"/>
  <c r="BK93"/>
  <c r="J93"/>
  <c r="J61"/>
  <c r="T94"/>
  <c r="T93"/>
  <c r="R100"/>
  <c r="BK114"/>
  <c r="T114"/>
  <c r="BK222"/>
  <c r="J222"/>
  <c r="J71"/>
  <c r="P94"/>
  <c r="P93"/>
  <c r="BK100"/>
  <c r="J100"/>
  <c r="J63"/>
  <c r="T100"/>
  <c r="P114"/>
  <c r="R114"/>
  <c r="BK158"/>
  <c r="J158"/>
  <c r="J67"/>
  <c r="P158"/>
  <c r="R158"/>
  <c r="T158"/>
  <c r="BK186"/>
  <c r="J186"/>
  <c r="J68"/>
  <c r="P186"/>
  <c r="R186"/>
  <c r="T186"/>
  <c r="BK201"/>
  <c r="J201"/>
  <c r="J69"/>
  <c r="P201"/>
  <c r="R201"/>
  <c r="T201"/>
  <c r="BK209"/>
  <c r="J209"/>
  <c r="J70"/>
  <c r="P209"/>
  <c r="R209"/>
  <c r="T209"/>
  <c r="P222"/>
  <c r="R222"/>
  <c r="R94"/>
  <c r="R93"/>
  <c r="R92"/>
  <c r="P100"/>
  <c r="T222"/>
  <c r="J52"/>
  <c r="F55"/>
  <c r="BE148"/>
  <c r="BE210"/>
  <c r="BE216"/>
  <c r="BE225"/>
  <c r="BK110"/>
  <c r="J110"/>
  <c r="J64"/>
  <c r="BE101"/>
  <c r="BE111"/>
  <c r="BE115"/>
  <c r="BE136"/>
  <c r="BE159"/>
  <c r="BE193"/>
  <c r="BE227"/>
  <c r="BE234"/>
  <c r="BE244"/>
  <c r="E81"/>
  <c r="BE95"/>
  <c r="BE98"/>
  <c r="BE108"/>
  <c r="BE123"/>
  <c r="BE133"/>
  <c r="BE146"/>
  <c r="BE162"/>
  <c r="BE166"/>
  <c r="BE169"/>
  <c r="BE184"/>
  <c r="BE190"/>
  <c r="BE195"/>
  <c r="BE197"/>
  <c r="BE205"/>
  <c r="BE207"/>
  <c r="BE214"/>
  <c r="BE218"/>
  <c r="BE220"/>
  <c r="BE103"/>
  <c r="BE105"/>
  <c r="BE118"/>
  <c r="BE120"/>
  <c r="BE156"/>
  <c r="BE176"/>
  <c r="BE187"/>
  <c r="BE199"/>
  <c r="BE202"/>
  <c r="BE212"/>
  <c r="BE223"/>
  <c r="BE229"/>
  <c r="BE239"/>
  <c r="F34"/>
  <c i="1" r="BA55"/>
  <c r="BA54"/>
  <c r="W30"/>
  <c i="2" r="J34"/>
  <c i="1" r="AW55"/>
  <c i="2" r="F37"/>
  <c i="1" r="BD55"/>
  <c r="BD54"/>
  <c r="W33"/>
  <c i="2" r="F36"/>
  <c i="1" r="BC55"/>
  <c r="BC54"/>
  <c r="W32"/>
  <c i="2" r="F35"/>
  <c i="1" r="BB55"/>
  <c r="BB54"/>
  <c r="W31"/>
  <c i="2" l="1" r="BK113"/>
  <c r="J113"/>
  <c r="J65"/>
  <c r="T92"/>
  <c r="R113"/>
  <c r="R91"/>
  <c r="P113"/>
  <c r="P92"/>
  <c r="P91"/>
  <c i="1" r="AU55"/>
  <c i="2" r="T113"/>
  <c r="BK92"/>
  <c r="J92"/>
  <c r="J60"/>
  <c r="J94"/>
  <c r="J62"/>
  <c r="J114"/>
  <c r="J66"/>
  <c i="1" r="AU54"/>
  <c r="AW54"/>
  <c r="AK30"/>
  <c i="2" r="J33"/>
  <c i="1" r="AV55"/>
  <c r="AT55"/>
  <c r="AX54"/>
  <c r="AY54"/>
  <c i="2" r="F33"/>
  <c i="1" r="AZ55"/>
  <c r="AZ54"/>
  <c r="AV54"/>
  <c r="AK29"/>
  <c i="2" l="1" r="T91"/>
  <c r="BK91"/>
  <c r="J91"/>
  <c i="1" r="AT54"/>
  <c i="2" r="J30"/>
  <c i="1" r="AG55"/>
  <c r="AN55"/>
  <c r="W29"/>
  <c i="2" l="1" r="J59"/>
  <c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<sst xmlns="http://schemas.openxmlformats.org/spreadsheetml/2006/main">
  <si>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</si>
  <si>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</si>
  <si>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</si>
  <si>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</si>
  <si>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</si>
  <si>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</si>
  <si>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</si>
  <si>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</si>
  <si>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</si>
  <si>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</si>
  <si>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</si>
  <si>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</si>
  <si>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</si>
  <si>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</si>
  <si>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</si>
  <si>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</si>
  <si>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</si>
  <si>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</si>
  <si>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</si>
  <si>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</si>
  <si>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</si>
  <si>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</si>
  <si>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</si>
  <si>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</si>
  <si>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</si>
  <si>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</si>
  <si>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</si>
  <si>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</si>
  <si>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</si>
  <si>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</si>
  <si>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</si>
  <si>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</si>
  <si>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</si>
  <si>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</si>
  <si>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</si>
  <si>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</si>
  <si>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</si>
  <si>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</si>
  <si>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</si>
  <si>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</si>
  <si>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</si>
  <si>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</si>
  <si>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</si>
  <si>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</si>
  <si>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</si>
  <si>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</si>
  <si>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</si>
  <si>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</si>
  <si>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</si>
  <si>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</si>
  <si>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</si>
  <si>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</si>
  <si>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</si>
  <si>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</si>
  <si>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</si>
  <si>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</si>
  <si>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</si>
  <si>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</si>
  <si>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</si>
  <si>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</si>
  <si>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</si>
  <si>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</si>
  <si>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</si>
  <si>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</si>
  <si>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</si>
  <si>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</si>
  <si>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</si>
  <si>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</si>
  <si>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</si>
  <si>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</si>
  <si>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</si>
  <si>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</si>
  <si>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</si>
  <si>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</si>
  <si>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</si>
  <si>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</si>
  <si>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</si>
  <si>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11.</t>
  </si>
  <si>
    <t>DM2 - 28</t>
  </si>
  <si>
    <t>STA</t>
  </si>
  <si>
    <t>1</t>
  </si>
  <si>
    <t>{7c871584-9dfb-4ec0-b706-61783d8323f5}</t>
  </si>
  <si>
    <t>2</t>
  </si>
  <si>
    <t>STR</t>
  </si>
  <si>
    <t>M2</t>
  </si>
  <si>
    <t>207,55</t>
  </si>
  <si>
    <t>KRYCÍ LIST SOUPISU PRACÍ</t>
  </si>
  <si>
    <t>Objekt:</t>
  </si>
  <si>
    <t>11. - DM2 - 28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</si>
  <si>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</si>
  <si>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</si>
  <si>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</si>
  <si>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</si>
  <si>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</si>
  <si>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</si>
  <si>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</si>
  <si>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</si>
  <si>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</si>
  <si>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</si>
  <si>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</si>
  <si>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</si>
  <si>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</si>
  <si>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</si>
  <si>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751 - Vzduchotechnika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</si>
  <si>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</si>
  <si>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</si>
  <si>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</si>
  <si>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</si>
  <si>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</si>
  <si>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</si>
  <si>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</si>
  <si>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</si>
  <si>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</si>
  <si>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</si>
  <si>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</si>
  <si>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</si>
  <si>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</si>
  <si>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</si>
  <si>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</si>
  <si>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</si>
  <si>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</si>
  <si>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</si>
  <si>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</si>
  <si>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</si>
  <si>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</si>
  <si>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</si>
  <si>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</si>
  <si>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</si>
  <si>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</si>
  <si>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</si>
  <si>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</si>
  <si>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</si>
  <si>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1500248620</t>
  </si>
  <si>
    <t>PP</t>
  </si>
  <si>
    <t>Kotvy chemické s vyvrtáním otvoru do betonu, železobetonu nebo tvrdého kamene tmel, velikost M 8, hloubka 80 mm</t>
  </si>
  <si>
    <t>VV</t>
  </si>
  <si>
    <t xml:space="preserve">2*4"střešní vpusti </t>
  </si>
  <si>
    <t>953965111</t>
  </si>
  <si>
    <t>Kotevní šroub pro chemické kotvy M 8 dl 110 mm</t>
  </si>
  <si>
    <t>2067332233</t>
  </si>
  <si>
    <t>Kotvy chemické s vyvrtáním otvoru kotevní šrouby pro chemické kotvy, velikost M 8, délka 110 mm</t>
  </si>
  <si>
    <t>997</t>
  </si>
  <si>
    <t>Přesun sutě</t>
  </si>
  <si>
    <t>997013121</t>
  </si>
  <si>
    <t>Vnitrostaveništní doprava suti a vybouraných hmot pro budovy v do 45 m s použitím mechanizace</t>
  </si>
  <si>
    <t>t</t>
  </si>
  <si>
    <t>-533426725</t>
  </si>
  <si>
    <t>Vnitrostaveništní doprava suti a vybouraných hmot vodorovně do 50 m svisle s použitím mechanizace pro budovy a haly výšky přes 36 do 45 m</t>
  </si>
  <si>
    <t>997013501</t>
  </si>
  <si>
    <t>Odvoz suti a vybouraných hmot na skládku nebo meziskládku do 1 km se složením</t>
  </si>
  <si>
    <t>-1568108063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</si>
  <si>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</si>
  <si>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</si>
  <si>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</si>
  <si>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</si>
  <si>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1729326437</t>
  </si>
  <si>
    <t>Odvoz suti a vybouraných hmot na skládku nebo meziskládku se složením, na vzdálenost Příplatek k ceně za každý další i započatý 1 km přes 1 km</t>
  </si>
  <si>
    <t>0,601*19 'Přepočtené koeficientem množství</t>
  </si>
  <si>
    <t>6</t>
  </si>
  <si>
    <t>997013631</t>
  </si>
  <si>
    <t>Poplatek za uložení na skládce (skládkovné) stavebního odpadu směsného kód odpadu 17 09 04</t>
  </si>
  <si>
    <t>-980410754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</si>
  <si>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</si>
  <si>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</si>
  <si>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</si>
  <si>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</si>
  <si>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998011005</t>
  </si>
  <si>
    <t>Přesun hmot pro budovy zděné v do 45 m</t>
  </si>
  <si>
    <t>-1919211007</t>
  </si>
  <si>
    <t>Přesun hmot pro budovy občanské výstavby, bydlení, výrobu a služby s nosnou svislou konstrukcí zděnou z cihel, tvárnic nebo kamene vodorovná dopravní vzdálenost do 100 m pro budovy výšky přes 36 do 45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</si>
  <si>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</si>
  <si>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</si>
  <si>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</si>
  <si>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</si>
  <si>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</si>
  <si>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</si>
  <si>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</si>
  <si>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</si>
  <si>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</si>
  <si>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586566115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</si>
  <si>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</si>
  <si>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</si>
  <si>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</si>
  <si>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399801796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</si>
  <si>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</si>
  <si>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</si>
  <si>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</si>
  <si>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</si>
  <si>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-911751248</t>
  </si>
  <si>
    <t>Provedení povlakové krytiny střech plochých do 10° pásy na sucho podkladní samolepící asfaltový pás</t>
  </si>
  <si>
    <t>207,55"STŘECHA</t>
  </si>
  <si>
    <t>11</t>
  </si>
  <si>
    <t>M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</si>
  <si>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</si>
  <si>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</si>
  <si>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</si>
  <si>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1444531225</t>
  </si>
  <si>
    <t>izolace ventilačních komor</t>
  </si>
  <si>
    <t>0,5*(1,2+1,65)*2</t>
  </si>
  <si>
    <t>0,5*(1,2+1,55)*2</t>
  </si>
  <si>
    <t xml:space="preserve">izolace vytažená na stěnu </t>
  </si>
  <si>
    <t>0,5*(3,055+4,8+10,6+2,75)</t>
  </si>
  <si>
    <t>Součet</t>
  </si>
  <si>
    <t>223,753*1,1655 'Přepočtené koeficientem množství</t>
  </si>
  <si>
    <t>12</t>
  </si>
  <si>
    <t>712341559</t>
  </si>
  <si>
    <t>Provedení povlakové krytiny střech do 10° pásy NAIP přitavením v plné ploše</t>
  </si>
  <si>
    <t>-1993610127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</si>
  <si>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</si>
  <si>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</si>
  <si>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</si>
  <si>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</si>
  <si>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-550271025</t>
  </si>
  <si>
    <t>14</t>
  </si>
  <si>
    <t>71283110R</t>
  </si>
  <si>
    <t>Provedení povlakové krytiny vytažením na konstrukce pásy samolepící</t>
  </si>
  <si>
    <t>vlastní položka</t>
  </si>
  <si>
    <t>-1175203193</t>
  </si>
  <si>
    <t>Provedení povlakové krytiny střech samostatným vytažením izolačního povlaku pásy na konstrukce převyšující úroveň střechy, pásy samolepící</t>
  </si>
  <si>
    <t>712841559</t>
  </si>
  <si>
    <t>Provedení povlakové krytiny vytažením na konstrukce pásy přitavením NAIP</t>
  </si>
  <si>
    <t>-1372314444</t>
  </si>
  <si>
    <t>Provedení povlakové krytiny střech samostatným vytažením izolačního povlaku pásy přitavením na konstrukce převyšující úroveň střechy, NAIP</t>
  </si>
  <si>
    <t>998712105</t>
  </si>
  <si>
    <t>Přesun hmot tonážní tonážní pro krytiny povlakové v objektech v do 48 m</t>
  </si>
  <si>
    <t>-611137153</t>
  </si>
  <si>
    <t>Přesun hmot pro povlakové krytiny stanovený z hmotnosti přesunovaného materiálu vodorovná dopravní vzdálenost do 50 m v objektech výšky přes 36 do 48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</si>
  <si>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</si>
  <si>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</si>
  <si>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</si>
  <si>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</si>
  <si>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</si>
  <si>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-1002982653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</si>
  <si>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</si>
  <si>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</si>
  <si>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</si>
  <si>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</si>
  <si>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56203026</t>
  </si>
  <si>
    <t>207,55*1,05 'Přepočtené koeficientem množství</t>
  </si>
  <si>
    <t>19</t>
  </si>
  <si>
    <t>713141243</t>
  </si>
  <si>
    <t>Přikotvení tepelné izolace šrouby do betonu pro izolaci tl přes 140 do 200 mm</t>
  </si>
  <si>
    <t>-718264991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</si>
  <si>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</si>
  <si>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</si>
  <si>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</si>
  <si>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</si>
  <si>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678586750</t>
  </si>
  <si>
    <t>Montáž tepelné izolace střech plochých na konstrukce stěn převyšující úroveň střechy např. atiky, prostupy střešní krytinou do výšky 1 000 mm přilepenými za studena zplna</t>
  </si>
  <si>
    <t>zateplení ventilačních komor</t>
  </si>
  <si>
    <t>1,2*1,55+1,2*1,65</t>
  </si>
  <si>
    <t>28372309</t>
  </si>
  <si>
    <t>deska EPS 100 do plochých střech a podlah λ=0,037 tl 100mm</t>
  </si>
  <si>
    <t>-623916894</t>
  </si>
  <si>
    <t>9,44*1,05 'Přepočtené koeficientem množství</t>
  </si>
  <si>
    <t>22</t>
  </si>
  <si>
    <t>998713105</t>
  </si>
  <si>
    <t>Přesun hmot tonážní pro izolace tepelné v objektech v do 48 m</t>
  </si>
  <si>
    <t>2124343910</t>
  </si>
  <si>
    <t>Přesun hmot pro izolace tepelné stanovený z hmotnosti přesunovaného materiálu vodorovná dopravní vzdálenost do 50 m v objektech výšky přes 36 m do 48 m</t>
  </si>
  <si>
    <t>721</t>
  </si>
  <si>
    <t>Zdravotechnika - vnitřní kanalizace</t>
  </si>
  <si>
    <t>23</t>
  </si>
  <si>
    <t>721173706</t>
  </si>
  <si>
    <t>Potrubí kanalizační z PE odpadní DN 100</t>
  </si>
  <si>
    <t>m</t>
  </si>
  <si>
    <t>949732485</t>
  </si>
  <si>
    <t>Potrubí z trub polyetylenových svařované odpadní (svislé) DN 100</t>
  </si>
  <si>
    <t xml:space="preserve">2*0,5"prodloužení odpadu vpustí </t>
  </si>
  <si>
    <t>24</t>
  </si>
  <si>
    <t>721173746</t>
  </si>
  <si>
    <t>Potrubí kanalizační z PE větrací DN 100</t>
  </si>
  <si>
    <t>1302898053</t>
  </si>
  <si>
    <t>Potrubí z trub polyetylenových svařované větrací DN 100</t>
  </si>
  <si>
    <t>3*0,8"prodloužení odvětrání ZTI</t>
  </si>
  <si>
    <t>25</t>
  </si>
  <si>
    <t>721210823</t>
  </si>
  <si>
    <t>Demontáž vpustí střešních DN 125</t>
  </si>
  <si>
    <t>693554267</t>
  </si>
  <si>
    <t>Demontáž kanalizačního příslušenství střešních vtoků DN 125</t>
  </si>
  <si>
    <t>26</t>
  </si>
  <si>
    <t>721233213</t>
  </si>
  <si>
    <t>Střešní vtok polypropylen PP pro pochůzné střechy svislý odtok DN 125</t>
  </si>
  <si>
    <t>2087783268</t>
  </si>
  <si>
    <t>Střešní vtoky (vpusti) polypropylenové (PP) pro pochůzné střechy s odtokem svislým DN 125</t>
  </si>
  <si>
    <t>27</t>
  </si>
  <si>
    <t>721273153</t>
  </si>
  <si>
    <t>Hlavice ventilační polypropylen PP DN 110</t>
  </si>
  <si>
    <t>80024708</t>
  </si>
  <si>
    <t>Ventilační hlavice z polypropylenu (PP) DN 110</t>
  </si>
  <si>
    <t>28</t>
  </si>
  <si>
    <t>998721105</t>
  </si>
  <si>
    <t>Přesun hmot tonážní pro vnitřní kanalizace v objektech v do 48 m</t>
  </si>
  <si>
    <t>211044014</t>
  </si>
  <si>
    <t>Přesun hmot pro vnitřní kanalizace stanovený z hmotnosti přesunovaného materiálu vodorovná dopravní vzdálenost do 50 m v objektech výšky přes 36 do 48 m</t>
  </si>
  <si>
    <t>743</t>
  </si>
  <si>
    <t>Elektromontáže - hrubá montáž</t>
  </si>
  <si>
    <t>29</t>
  </si>
  <si>
    <t>743-D</t>
  </si>
  <si>
    <t>Demontáž stávajícího vedení hromosvodu na střeše</t>
  </si>
  <si>
    <t>-468146639</t>
  </si>
  <si>
    <t xml:space="preserve">83,95"délku hromosvodu přeměřit </t>
  </si>
  <si>
    <t>30</t>
  </si>
  <si>
    <t>743-R1</t>
  </si>
  <si>
    <t xml:space="preserve">Dodávka a montáž nového hromosvodu na střeše v původních trasách </t>
  </si>
  <si>
    <t>-1764077059</t>
  </si>
  <si>
    <t>31</t>
  </si>
  <si>
    <t>743-REV</t>
  </si>
  <si>
    <t>Revize hromosvodu</t>
  </si>
  <si>
    <t>1785357437</t>
  </si>
  <si>
    <t>751</t>
  </si>
  <si>
    <t>Vzduchotechnika</t>
  </si>
  <si>
    <t>751122R</t>
  </si>
  <si>
    <t>Mtž střešního ventilátoru</t>
  </si>
  <si>
    <t>-130746132</t>
  </si>
  <si>
    <t>33</t>
  </si>
  <si>
    <t>TH1300</t>
  </si>
  <si>
    <t>střešní ventilátor TH1300</t>
  </si>
  <si>
    <t>1814397745</t>
  </si>
  <si>
    <t>34</t>
  </si>
  <si>
    <t>751344141</t>
  </si>
  <si>
    <t>Mtž tlumiče hluku střešního ventilátoru na rovnou střechu do 0,200 m2</t>
  </si>
  <si>
    <t>-145953959</t>
  </si>
  <si>
    <t>Montáž tlumičů hluku střešního ventilátoru na rovnou střechu, průřezu do 0,200 m2</t>
  </si>
  <si>
    <t>35</t>
  </si>
  <si>
    <t>JAA435</t>
  </si>
  <si>
    <t>tlumič hluku pro připevnění na plochou střechu JAA 435</t>
  </si>
  <si>
    <t>31538739</t>
  </si>
  <si>
    <t>36</t>
  </si>
  <si>
    <t>751-D</t>
  </si>
  <si>
    <t>Demontáž stávajícího střešního ventilátoru a tlumiče</t>
  </si>
  <si>
    <t>948127711</t>
  </si>
  <si>
    <t>37</t>
  </si>
  <si>
    <t>998751102</t>
  </si>
  <si>
    <t>Přesun hmot tonážní pro vzduchotechniku v objektech v do 24 m</t>
  </si>
  <si>
    <t>-1144467272</t>
  </si>
  <si>
    <t>Přesun hmot pro vzduchotechniku stanovený z hmotnosti přesunovaného materiálu vodorovná dopravní vzdálenost do 100 m v objektech výšky přes 12 do 24 m</t>
  </si>
  <si>
    <t>764</t>
  </si>
  <si>
    <t>Konstrukce klempířské</t>
  </si>
  <si>
    <t>38</t>
  </si>
  <si>
    <t>764002801</t>
  </si>
  <si>
    <t>Demontáž závětrné lišty do suti</t>
  </si>
  <si>
    <t>-1024263780</t>
  </si>
  <si>
    <t>Demontáž klempířských konstrukcí závětrné lišty do suti</t>
  </si>
  <si>
    <t>39</t>
  </si>
  <si>
    <t>764002871</t>
  </si>
  <si>
    <t>Demontáž lemování zdí do suti</t>
  </si>
  <si>
    <t>-731153924</t>
  </si>
  <si>
    <t>Demontáž klempířských konstrukcí lemování zdí do suti</t>
  </si>
  <si>
    <t>40</t>
  </si>
  <si>
    <t>764003801</t>
  </si>
  <si>
    <t>Demontáž lemování trub, konzol, držáků, ventilačních nástavců a jiných kusových prvků do suti</t>
  </si>
  <si>
    <t>-1204659082</t>
  </si>
  <si>
    <t>Demontáž klempířských konstrukcí lemování trub, konzol, držáků, ventilačních nástavců a ostatních kusových prvků do suti</t>
  </si>
  <si>
    <t>41</t>
  </si>
  <si>
    <t>7640116R</t>
  </si>
  <si>
    <t>Ukončující lišta u atiky včetně výztuhy plechu z Pz s upraveným povrchem rš 650+255 mm</t>
  </si>
  <si>
    <t>1170450226</t>
  </si>
  <si>
    <t>1K</t>
  </si>
  <si>
    <t>60</t>
  </si>
  <si>
    <t>42</t>
  </si>
  <si>
    <t>764311603</t>
  </si>
  <si>
    <t>Lemování rovných zdí střech s krytinou prejzovou nebo vlnitou z Pz s povrchovou úpravou rš 250 mm</t>
  </si>
  <si>
    <t>226683702</t>
  </si>
  <si>
    <t>Lemování zdí z pozinkovaného plechu s povrchovou úpravou boční nebo horní rovné, střech s krytinou prejzovou nebo vlnitou rš 250 mm</t>
  </si>
  <si>
    <t>3K</t>
  </si>
  <si>
    <t>21,5</t>
  </si>
  <si>
    <t>43</t>
  </si>
  <si>
    <t>764316602</t>
  </si>
  <si>
    <t>Lemování ventilačních nástavců z Pz s povrch úpravou na prejzové nebo vlnité krytině D do 100 mm</t>
  </si>
  <si>
    <t>433251531</t>
  </si>
  <si>
    <t>Lemování ventilačních nástavců z pozinkovaného plechu s povrchovou úpravou výšky do 1000 mm, se stříškou střech s krytinou prejzovou nebo vlnitou, průměru přes 75 do 100 mm</t>
  </si>
  <si>
    <t>2K</t>
  </si>
  <si>
    <t>44</t>
  </si>
  <si>
    <t>998764105</t>
  </si>
  <si>
    <t>Přesun hmot tonážní pro konstrukce klempířské v objektech v do 48 m</t>
  </si>
  <si>
    <t>-503052545</t>
  </si>
  <si>
    <t>Přesun hmot pro konstrukce klempířské stanovený z hmotnosti přesunovaného materiálu vodorovná dopravní vzdálenost do 50 m v objektech výšky přes 36 do 48 m</t>
  </si>
  <si>
    <t>SEZNAM FIGUR</t>
  </si>
  <si>
    <t>Výměra</t>
  </si>
  <si>
    <t xml:space="preserve"> 11.</t>
  </si>
  <si>
    <t>OBVOD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</si>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</sst>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2021-01M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SPŠ dopravní Plzeň – výměna střešní krytiny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Karlovarská 99, Plzeň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průmyslová škola dopravní, Plzeň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PLANSTAV a.s.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Michal Jirka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'11. - DM2 - 28'!J30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'11. - DM2 - 28'!P91</f>
        <v>0</v>
      </c>
      <c r="AV55" s="121">
        <f>'11. - DM2 - 28'!J33</f>
        <v>0</v>
      </c>
      <c r="AW55" s="121">
        <f>'11. - DM2 - 28'!J34</f>
        <v>0</v>
      </c>
      <c r="AX55" s="121">
        <f>'11. - DM2 - 28'!J35</f>
        <v>0</v>
      </c>
      <c r="AY55" s="121">
        <f>'11. - DM2 - 28'!J36</f>
        <v>0</v>
      </c>
      <c r="AZ55" s="121">
        <f>'11. - DM2 - 28'!F33</f>
        <v>0</v>
      </c>
      <c r="BA55" s="121">
        <f>'11. - DM2 - 28'!F34</f>
        <v>0</v>
      </c>
      <c r="BB55" s="121">
        <f>'11. - DM2 - 28'!F35</f>
        <v>0</v>
      </c>
      <c r="BC55" s="121">
        <f>'11. - DM2 - 28'!F36</f>
        <v>0</v>
      </c>
      <c r="BD55" s="123">
        <f>'11. - DM2 - 28'!F37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xXkBB3oItCVBtq3730h8j8ekg3vV+VKQg80wv4b1I3DvyyFRX4E6Gl/Li8Ue6RAj9pS7Kk17Ix4feM/n6MZqA==" hashValue="+YZ4AQyfSveYTjbWsGYmQwh7vwkLD9R85T6AiaR5bkYHW/MUNEIo2+8DnwVq7hxs4ZFW2/WGqa1Dy/Qgl7Rb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. - DM2 - 28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5" t="s">
        <v>83</v>
      </c>
      <c r="BA2" s="125" t="s">
        <v>19</v>
      </c>
      <c r="BB2" s="125" t="s">
        <v>84</v>
      </c>
      <c r="BC2" s="125" t="s">
        <v>85</v>
      </c>
      <c r="BD2" s="12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82</v>
      </c>
    </row>
    <row r="4" s="1" customFormat="1" ht="24.96" customHeight="1">
      <c r="B4" s="21"/>
      <c r="D4" s="128" t="s">
        <v>86</v>
      </c>
      <c r="L4" s="21"/>
      <c r="M4" s="12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0" t="s">
        <v>16</v>
      </c>
      <c r="L6" s="21"/>
    </row>
    <row r="7" s="1" customFormat="1" ht="16.5" customHeight="1">
      <c r="B7" s="21"/>
      <c r="E7" s="131" t="str">
        <f>'Rekapitulace stavby'!K6</f>
        <v>SPŠ dopravní Plzeň – výměna střešní krytiny</v>
      </c>
      <c r="F7" s="130"/>
      <c r="G7" s="130"/>
      <c r="H7" s="130"/>
      <c r="L7" s="21"/>
    </row>
    <row r="8" s="2" customFormat="1" ht="12" customHeight="1">
      <c r="A8" s="39"/>
      <c r="B8" s="45"/>
      <c r="C8" s="39"/>
      <c r="D8" s="130" t="s">
        <v>87</v>
      </c>
      <c r="E8" s="39"/>
      <c r="F8" s="39"/>
      <c r="G8" s="39"/>
      <c r="H8" s="39"/>
      <c r="I8" s="39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3" t="s">
        <v>88</v>
      </c>
      <c r="F9" s="39"/>
      <c r="G9" s="39"/>
      <c r="H9" s="39"/>
      <c r="I9" s="39"/>
      <c r="J9" s="39"/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0" t="s">
        <v>18</v>
      </c>
      <c r="E11" s="39"/>
      <c r="F11" s="134" t="s">
        <v>19</v>
      </c>
      <c r="G11" s="39"/>
      <c r="H11" s="39"/>
      <c r="I11" s="130" t="s">
        <v>20</v>
      </c>
      <c r="J11" s="134" t="s">
        <v>19</v>
      </c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21</v>
      </c>
      <c r="E12" s="39"/>
      <c r="F12" s="134" t="s">
        <v>22</v>
      </c>
      <c r="G12" s="39"/>
      <c r="H12" s="39"/>
      <c r="I12" s="130" t="s">
        <v>23</v>
      </c>
      <c r="J12" s="135" t="str">
        <f>'Rekapitulace stavby'!AN8</f>
        <v>20. 1. 2021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0" t="s">
        <v>25</v>
      </c>
      <c r="E14" s="39"/>
      <c r="F14" s="39"/>
      <c r="G14" s="39"/>
      <c r="H14" s="39"/>
      <c r="I14" s="130" t="s">
        <v>26</v>
      </c>
      <c r="J14" s="134" t="s">
        <v>19</v>
      </c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30" t="s">
        <v>28</v>
      </c>
      <c r="J15" s="134" t="s">
        <v>19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0" t="s">
        <v>29</v>
      </c>
      <c r="E17" s="39"/>
      <c r="F17" s="39"/>
      <c r="G17" s="39"/>
      <c r="H17" s="39"/>
      <c r="I17" s="130" t="s">
        <v>26</v>
      </c>
      <c r="J17" s="34" t="str">
        <f>'Rekapitulace stavby'!AN13</f>
        <v>Vyplň údaj</v>
      </c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30" t="s">
        <v>28</v>
      </c>
      <c r="J18" s="34" t="str">
        <f>'Rekapitulace stavby'!AN14</f>
        <v>Vyplň údaj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0" t="s">
        <v>31</v>
      </c>
      <c r="E20" s="39"/>
      <c r="F20" s="39"/>
      <c r="G20" s="39"/>
      <c r="H20" s="39"/>
      <c r="I20" s="130" t="s">
        <v>26</v>
      </c>
      <c r="J20" s="134" t="s">
        <v>19</v>
      </c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30" t="s">
        <v>28</v>
      </c>
      <c r="J21" s="134" t="s">
        <v>19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0" t="s">
        <v>34</v>
      </c>
      <c r="E23" s="39"/>
      <c r="F23" s="39"/>
      <c r="G23" s="39"/>
      <c r="H23" s="39"/>
      <c r="I23" s="130" t="s">
        <v>26</v>
      </c>
      <c r="J23" s="134" t="s">
        <v>19</v>
      </c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30" t="s">
        <v>28</v>
      </c>
      <c r="J24" s="134" t="s">
        <v>19</v>
      </c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2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0" t="s">
        <v>36</v>
      </c>
      <c r="E26" s="39"/>
      <c r="F26" s="39"/>
      <c r="G26" s="39"/>
      <c r="H26" s="39"/>
      <c r="I26" s="39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6"/>
      <c r="B27" s="137"/>
      <c r="C27" s="136"/>
      <c r="D27" s="136"/>
      <c r="E27" s="138" t="s">
        <v>37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0"/>
      <c r="E29" s="140"/>
      <c r="F29" s="140"/>
      <c r="G29" s="140"/>
      <c r="H29" s="140"/>
      <c r="I29" s="140"/>
      <c r="J29" s="140"/>
      <c r="K29" s="140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1" t="s">
        <v>38</v>
      </c>
      <c r="E30" s="39"/>
      <c r="F30" s="39"/>
      <c r="G30" s="39"/>
      <c r="H30" s="39"/>
      <c r="I30" s="39"/>
      <c r="J30" s="142">
        <f>ROUND(J91, 2)</f>
        <v>0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0"/>
      <c r="E31" s="140"/>
      <c r="F31" s="140"/>
      <c r="G31" s="140"/>
      <c r="H31" s="140"/>
      <c r="I31" s="140"/>
      <c r="J31" s="140"/>
      <c r="K31" s="140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3" t="s">
        <v>40</v>
      </c>
      <c r="G32" s="39"/>
      <c r="H32" s="39"/>
      <c r="I32" s="143" t="s">
        <v>39</v>
      </c>
      <c r="J32" s="143" t="s">
        <v>41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4" t="s">
        <v>42</v>
      </c>
      <c r="E33" s="130" t="s">
        <v>43</v>
      </c>
      <c r="F33" s="145">
        <f>ROUND((SUM(BE91:BE245)),  2)</f>
        <v>0</v>
      </c>
      <c r="G33" s="39"/>
      <c r="H33" s="39"/>
      <c r="I33" s="146">
        <v>0.20999999999999999</v>
      </c>
      <c r="J33" s="145">
        <f>ROUND(((SUM(BE91:BE245))*I33),  2)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0" t="s">
        <v>44</v>
      </c>
      <c r="F34" s="145">
        <f>ROUND((SUM(BF91:BF245)),  2)</f>
        <v>0</v>
      </c>
      <c r="G34" s="39"/>
      <c r="H34" s="39"/>
      <c r="I34" s="146">
        <v>0.14999999999999999</v>
      </c>
      <c r="J34" s="145">
        <f>ROUND(((SUM(BF91:BF245))*I34),  2)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45</v>
      </c>
      <c r="F35" s="145">
        <f>ROUND((SUM(BG91:BG245)),  2)</f>
        <v>0</v>
      </c>
      <c r="G35" s="39"/>
      <c r="H35" s="39"/>
      <c r="I35" s="146">
        <v>0.20999999999999999</v>
      </c>
      <c r="J35" s="145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0" t="s">
        <v>46</v>
      </c>
      <c r="F36" s="145">
        <f>ROUND((SUM(BH91:BH245)),  2)</f>
        <v>0</v>
      </c>
      <c r="G36" s="39"/>
      <c r="H36" s="39"/>
      <c r="I36" s="146">
        <v>0.14999999999999999</v>
      </c>
      <c r="J36" s="145">
        <f>0</f>
        <v>0</v>
      </c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0" t="s">
        <v>47</v>
      </c>
      <c r="F37" s="145">
        <f>ROUND((SUM(BI91:BI245)),  2)</f>
        <v>0</v>
      </c>
      <c r="G37" s="39"/>
      <c r="H37" s="39"/>
      <c r="I37" s="146">
        <v>0</v>
      </c>
      <c r="J37" s="145">
        <f>0</f>
        <v>0</v>
      </c>
      <c r="K37" s="39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8" t="str">
        <f>E7</f>
        <v>SPŠ dopravní Plzeň – výměna střešní krytiny</v>
      </c>
      <c r="F48" s="33"/>
      <c r="G48" s="33"/>
      <c r="H48" s="33"/>
      <c r="I48" s="41"/>
      <c r="J48" s="41"/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11. - DM2 - 28</v>
      </c>
      <c r="F50" s="41"/>
      <c r="G50" s="41"/>
      <c r="H50" s="41"/>
      <c r="I50" s="41"/>
      <c r="J50" s="41"/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Karlovarská 99, Plzeň</v>
      </c>
      <c r="G52" s="41"/>
      <c r="H52" s="41"/>
      <c r="I52" s="33" t="s">
        <v>23</v>
      </c>
      <c r="J52" s="73" t="str">
        <f>IF(J12="","",J12)</f>
        <v>20. 1. 2021</v>
      </c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Střední průmyslová škola dopravní, Plzeň</v>
      </c>
      <c r="G54" s="41"/>
      <c r="H54" s="41"/>
      <c r="I54" s="33" t="s">
        <v>31</v>
      </c>
      <c r="J54" s="37" t="str">
        <f>E21</f>
        <v>PLANSTAV a.s.</v>
      </c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Michal Jirka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2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2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2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J94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J100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J110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98</v>
      </c>
      <c r="E65" s="166"/>
      <c r="F65" s="166"/>
      <c r="G65" s="166"/>
      <c r="H65" s="166"/>
      <c r="I65" s="166"/>
      <c r="J65" s="167">
        <f>J113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J114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J158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J186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J201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103</v>
      </c>
      <c r="E70" s="172"/>
      <c r="F70" s="172"/>
      <c r="G70" s="172"/>
      <c r="H70" s="172"/>
      <c r="I70" s="172"/>
      <c r="J70" s="173">
        <f>J209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104</v>
      </c>
      <c r="E71" s="172"/>
      <c r="F71" s="172"/>
      <c r="G71" s="172"/>
      <c r="H71" s="172"/>
      <c r="I71" s="172"/>
      <c r="J71" s="173">
        <f>J222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105</v>
      </c>
      <c r="D78" s="41"/>
      <c r="E78" s="41"/>
      <c r="F78" s="41"/>
      <c r="G78" s="41"/>
      <c r="H78" s="41"/>
      <c r="I78" s="41"/>
      <c r="J78" s="41"/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58" t="str">
        <f>E7</f>
        <v>SPŠ dopravní Plzeň – výměna střešní krytiny</v>
      </c>
      <c r="F81" s="33"/>
      <c r="G81" s="33"/>
      <c r="H81" s="33"/>
      <c r="I81" s="41"/>
      <c r="J81" s="41"/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87</v>
      </c>
      <c r="D82" s="41"/>
      <c r="E82" s="41"/>
      <c r="F82" s="41"/>
      <c r="G82" s="41"/>
      <c r="H82" s="41"/>
      <c r="I82" s="4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11. - DM2 - 28</v>
      </c>
      <c r="F83" s="41"/>
      <c r="G83" s="41"/>
      <c r="H83" s="41"/>
      <c r="I83" s="41"/>
      <c r="J83" s="41"/>
      <c r="K83" s="41"/>
      <c r="L83" s="132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2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Karlovarská 99, Plzeň</v>
      </c>
      <c r="G85" s="41"/>
      <c r="H85" s="41"/>
      <c r="I85" s="33" t="s">
        <v>23</v>
      </c>
      <c r="J85" s="73" t="str">
        <f>IF(J12="","",J12)</f>
        <v>20. 1. 2021</v>
      </c>
      <c r="K85" s="41"/>
      <c r="L85" s="132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2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Střední průmyslová škola dopravní, Plzeň</v>
      </c>
      <c r="G87" s="41"/>
      <c r="H87" s="41"/>
      <c r="I87" s="33" t="s">
        <v>31</v>
      </c>
      <c r="J87" s="37" t="str">
        <f>E21</f>
        <v>PLANSTAV a.s.</v>
      </c>
      <c r="K87" s="41"/>
      <c r="L87" s="132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Michal Jirka</v>
      </c>
      <c r="K88" s="41"/>
      <c r="L88" s="132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2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5"/>
      <c r="B90" s="176"/>
      <c r="C90" s="177" t="s">
        <v>106</v>
      </c>
      <c r="D90" s="178" t="s">
        <v>57</v>
      </c>
      <c r="E90" s="178" t="s">
        <v>53</v>
      </c>
      <c r="F90" s="178" t="s">
        <v>54</v>
      </c>
      <c r="G90" s="178" t="s">
        <v>107</v>
      </c>
      <c r="H90" s="178" t="s">
        <v>108</v>
      </c>
      <c r="I90" s="178" t="s">
        <v>109</v>
      </c>
      <c r="J90" s="178" t="s">
        <v>91</v>
      </c>
      <c r="K90" s="179" t="s">
        <v>110</v>
      </c>
      <c r="L90" s="180"/>
      <c r="M90" s="93" t="s">
        <v>19</v>
      </c>
      <c r="N90" s="94" t="s">
        <v>42</v>
      </c>
      <c r="O90" s="94" t="s">
        <v>111</v>
      </c>
      <c r="P90" s="94" t="s">
        <v>112</v>
      </c>
      <c r="Q90" s="94" t="s">
        <v>113</v>
      </c>
      <c r="R90" s="94" t="s">
        <v>114</v>
      </c>
      <c r="S90" s="94" t="s">
        <v>115</v>
      </c>
      <c r="T90" s="95" t="s">
        <v>116</v>
      </c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</row>
    <row r="91" s="2" customFormat="1" ht="22.8" customHeight="1">
      <c r="A91" s="39"/>
      <c r="B91" s="40"/>
      <c r="C91" s="100" t="s">
        <v>117</v>
      </c>
      <c r="D91" s="41"/>
      <c r="E91" s="41"/>
      <c r="F91" s="41"/>
      <c r="G91" s="41"/>
      <c r="H91" s="41"/>
      <c r="I91" s="41"/>
      <c r="J91" s="181">
        <f>BK91</f>
        <v>0</v>
      </c>
      <c r="K91" s="41"/>
      <c r="L91" s="45"/>
      <c r="M91" s="96"/>
      <c r="N91" s="182"/>
      <c r="O91" s="97"/>
      <c r="P91" s="183">
        <f>P92+P113</f>
        <v>0</v>
      </c>
      <c r="Q91" s="97"/>
      <c r="R91" s="183">
        <f>R92+R113</f>
        <v>4.0146452799999999</v>
      </c>
      <c r="S91" s="97"/>
      <c r="T91" s="184">
        <f>T92+T113</f>
        <v>0.60148500000000005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92</v>
      </c>
      <c r="BK91" s="185">
        <f>BK92+BK113</f>
        <v>0</v>
      </c>
    </row>
    <row r="92" s="12" customFormat="1" ht="25.92" customHeight="1">
      <c r="A92" s="12"/>
      <c r="B92" s="186"/>
      <c r="C92" s="187"/>
      <c r="D92" s="188" t="s">
        <v>71</v>
      </c>
      <c r="E92" s="189" t="s">
        <v>118</v>
      </c>
      <c r="F92" s="189" t="s">
        <v>119</v>
      </c>
      <c r="G92" s="187"/>
      <c r="H92" s="187"/>
      <c r="I92" s="190"/>
      <c r="J92" s="191">
        <f>BK92</f>
        <v>0</v>
      </c>
      <c r="K92" s="187"/>
      <c r="L92" s="192"/>
      <c r="M92" s="193"/>
      <c r="N92" s="194"/>
      <c r="O92" s="194"/>
      <c r="P92" s="195">
        <f>P93+P100+P110</f>
        <v>0</v>
      </c>
      <c r="Q92" s="194"/>
      <c r="R92" s="195">
        <f>R93+R100+R110</f>
        <v>0.00088000000000000003</v>
      </c>
      <c r="S92" s="194"/>
      <c r="T92" s="196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80</v>
      </c>
      <c r="AT92" s="198" t="s">
        <v>71</v>
      </c>
      <c r="AU92" s="198" t="s">
        <v>72</v>
      </c>
      <c r="AY92" s="197" t="s">
        <v>120</v>
      </c>
      <c r="BK92" s="199">
        <f>BK93+BK100+BK110</f>
        <v>0</v>
      </c>
    </row>
    <row r="93" s="12" customFormat="1" ht="22.8" customHeight="1">
      <c r="A93" s="12"/>
      <c r="B93" s="186"/>
      <c r="C93" s="187"/>
      <c r="D93" s="188" t="s">
        <v>71</v>
      </c>
      <c r="E93" s="200" t="s">
        <v>121</v>
      </c>
      <c r="F93" s="200" t="s">
        <v>122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P94</f>
        <v>0</v>
      </c>
      <c r="Q93" s="194"/>
      <c r="R93" s="195">
        <f>R94</f>
        <v>0.00088000000000000003</v>
      </c>
      <c r="S93" s="194"/>
      <c r="T93" s="196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80</v>
      </c>
      <c r="AY93" s="197" t="s">
        <v>120</v>
      </c>
      <c r="BK93" s="199">
        <f>BK94</f>
        <v>0</v>
      </c>
    </row>
    <row r="94" s="12" customFormat="1" ht="20.88" customHeight="1">
      <c r="A94" s="12"/>
      <c r="B94" s="186"/>
      <c r="C94" s="187"/>
      <c r="D94" s="188" t="s">
        <v>71</v>
      </c>
      <c r="E94" s="200" t="s">
        <v>123</v>
      </c>
      <c r="F94" s="200" t="s">
        <v>124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SUM(P95:P99)</f>
        <v>0</v>
      </c>
      <c r="Q94" s="194"/>
      <c r="R94" s="195">
        <f>SUM(R95:R99)</f>
        <v>0.00088000000000000003</v>
      </c>
      <c r="S94" s="194"/>
      <c r="T94" s="196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80</v>
      </c>
      <c r="AT94" s="198" t="s">
        <v>71</v>
      </c>
      <c r="AU94" s="198" t="s">
        <v>82</v>
      </c>
      <c r="AY94" s="197" t="s">
        <v>120</v>
      </c>
      <c r="BK94" s="199">
        <f>SUM(BK95:BK99)</f>
        <v>0</v>
      </c>
    </row>
    <row r="95" s="2" customFormat="1" ht="16.5" customHeight="1">
      <c r="A95" s="39"/>
      <c r="B95" s="40"/>
      <c r="C95" s="202" t="s">
        <v>80</v>
      </c>
      <c r="D95" s="202" t="s">
        <v>125</v>
      </c>
      <c r="E95" s="203" t="s">
        <v>126</v>
      </c>
      <c r="F95" s="204" t="s">
        <v>127</v>
      </c>
      <c r="G95" s="205" t="s">
        <v>128</v>
      </c>
      <c r="H95" s="206">
        <v>8</v>
      </c>
      <c r="I95" s="207"/>
      <c r="J95" s="208">
        <f>ROUND(I95*H95,2)</f>
        <v>0</v>
      </c>
      <c r="K95" s="204" t="s">
        <v>129</v>
      </c>
      <c r="L95" s="45"/>
      <c r="M95" s="209" t="s">
        <v>19</v>
      </c>
      <c r="N95" s="210" t="s">
        <v>43</v>
      </c>
      <c r="O95" s="85"/>
      <c r="P95" s="211">
        <f>O95*H95</f>
        <v>0</v>
      </c>
      <c r="Q95" s="211">
        <v>1.0000000000000001E-05</v>
      </c>
      <c r="R95" s="211">
        <f>Q95*H95</f>
        <v>8.0000000000000007E-05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130</v>
      </c>
      <c r="AT95" s="213" t="s">
        <v>125</v>
      </c>
      <c r="AU95" s="213" t="s">
        <v>131</v>
      </c>
      <c r="AY95" s="18" t="s">
        <v>120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80</v>
      </c>
      <c r="BK95" s="214">
        <f>ROUND(I95*H95,2)</f>
        <v>0</v>
      </c>
      <c r="BL95" s="18" t="s">
        <v>130</v>
      </c>
      <c r="BM95" s="213" t="s">
        <v>132</v>
      </c>
    </row>
    <row r="96" s="2" customFormat="1">
      <c r="A96" s="39"/>
      <c r="B96" s="40"/>
      <c r="C96" s="41"/>
      <c r="D96" s="215" t="s">
        <v>133</v>
      </c>
      <c r="E96" s="41"/>
      <c r="F96" s="216" t="s">
        <v>134</v>
      </c>
      <c r="G96" s="41"/>
      <c r="H96" s="41"/>
      <c r="I96" s="217"/>
      <c r="J96" s="41"/>
      <c r="K96" s="41"/>
      <c r="L96" s="45"/>
      <c r="M96" s="218"/>
      <c r="N96" s="219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131</v>
      </c>
    </row>
    <row r="97" s="13" customFormat="1">
      <c r="A97" s="13"/>
      <c r="B97" s="220"/>
      <c r="C97" s="221"/>
      <c r="D97" s="215" t="s">
        <v>135</v>
      </c>
      <c r="E97" s="222" t="s">
        <v>19</v>
      </c>
      <c r="F97" s="223" t="s">
        <v>136</v>
      </c>
      <c r="G97" s="221"/>
      <c r="H97" s="224">
        <v>8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135</v>
      </c>
      <c r="AU97" s="230" t="s">
        <v>131</v>
      </c>
      <c r="AV97" s="13" t="s">
        <v>82</v>
      </c>
      <c r="AW97" s="13" t="s">
        <v>33</v>
      </c>
      <c r="AX97" s="13" t="s">
        <v>80</v>
      </c>
      <c r="AY97" s="230" t="s">
        <v>120</v>
      </c>
    </row>
    <row r="98" s="2" customFormat="1" ht="16.5" customHeight="1">
      <c r="A98" s="39"/>
      <c r="B98" s="40"/>
      <c r="C98" s="202" t="s">
        <v>82</v>
      </c>
      <c r="D98" s="202" t="s">
        <v>125</v>
      </c>
      <c r="E98" s="203" t="s">
        <v>137</v>
      </c>
      <c r="F98" s="204" t="s">
        <v>138</v>
      </c>
      <c r="G98" s="205" t="s">
        <v>128</v>
      </c>
      <c r="H98" s="206">
        <v>8</v>
      </c>
      <c r="I98" s="207"/>
      <c r="J98" s="208">
        <f>ROUND(I98*H98,2)</f>
        <v>0</v>
      </c>
      <c r="K98" s="204" t="s">
        <v>129</v>
      </c>
      <c r="L98" s="45"/>
      <c r="M98" s="209" t="s">
        <v>19</v>
      </c>
      <c r="N98" s="210" t="s">
        <v>43</v>
      </c>
      <c r="O98" s="85"/>
      <c r="P98" s="211">
        <f>O98*H98</f>
        <v>0</v>
      </c>
      <c r="Q98" s="211">
        <v>0.00010000000000000001</v>
      </c>
      <c r="R98" s="211">
        <f>Q98*H98</f>
        <v>0.00080000000000000004</v>
      </c>
      <c r="S98" s="211">
        <v>0</v>
      </c>
      <c r="T98" s="21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3" t="s">
        <v>130</v>
      </c>
      <c r="AT98" s="213" t="s">
        <v>125</v>
      </c>
      <c r="AU98" s="213" t="s">
        <v>131</v>
      </c>
      <c r="AY98" s="18" t="s">
        <v>120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8" t="s">
        <v>80</v>
      </c>
      <c r="BK98" s="214">
        <f>ROUND(I98*H98,2)</f>
        <v>0</v>
      </c>
      <c r="BL98" s="18" t="s">
        <v>130</v>
      </c>
      <c r="BM98" s="213" t="s">
        <v>139</v>
      </c>
    </row>
    <row r="99" s="2" customFormat="1">
      <c r="A99" s="39"/>
      <c r="B99" s="40"/>
      <c r="C99" s="41"/>
      <c r="D99" s="215" t="s">
        <v>133</v>
      </c>
      <c r="E99" s="41"/>
      <c r="F99" s="216" t="s">
        <v>140</v>
      </c>
      <c r="G99" s="41"/>
      <c r="H99" s="41"/>
      <c r="I99" s="217"/>
      <c r="J99" s="41"/>
      <c r="K99" s="41"/>
      <c r="L99" s="45"/>
      <c r="M99" s="218"/>
      <c r="N99" s="21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131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141</v>
      </c>
      <c r="F100" s="200" t="s">
        <v>142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SUM(P101:P109)</f>
        <v>0</v>
      </c>
      <c r="Q100" s="194"/>
      <c r="R100" s="195">
        <f>SUM(R101:R109)</f>
        <v>0</v>
      </c>
      <c r="S100" s="194"/>
      <c r="T100" s="196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80</v>
      </c>
      <c r="AT100" s="198" t="s">
        <v>71</v>
      </c>
      <c r="AU100" s="198" t="s">
        <v>80</v>
      </c>
      <c r="AY100" s="197" t="s">
        <v>120</v>
      </c>
      <c r="BK100" s="199">
        <f>SUM(BK101:BK109)</f>
        <v>0</v>
      </c>
    </row>
    <row r="101" s="2" customFormat="1" ht="21.75" customHeight="1">
      <c r="A101" s="39"/>
      <c r="B101" s="40"/>
      <c r="C101" s="202" t="s">
        <v>131</v>
      </c>
      <c r="D101" s="202" t="s">
        <v>125</v>
      </c>
      <c r="E101" s="203" t="s">
        <v>143</v>
      </c>
      <c r="F101" s="204" t="s">
        <v>144</v>
      </c>
      <c r="G101" s="205" t="s">
        <v>145</v>
      </c>
      <c r="H101" s="206">
        <v>0.60099999999999998</v>
      </c>
      <c r="I101" s="207"/>
      <c r="J101" s="208">
        <f>ROUND(I101*H101,2)</f>
        <v>0</v>
      </c>
      <c r="K101" s="204" t="s">
        <v>129</v>
      </c>
      <c r="L101" s="45"/>
      <c r="M101" s="209" t="s">
        <v>19</v>
      </c>
      <c r="N101" s="210" t="s">
        <v>43</v>
      </c>
      <c r="O101" s="85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130</v>
      </c>
      <c r="AT101" s="213" t="s">
        <v>125</v>
      </c>
      <c r="AU101" s="213" t="s">
        <v>82</v>
      </c>
      <c r="AY101" s="18" t="s">
        <v>120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80</v>
      </c>
      <c r="BK101" s="214">
        <f>ROUND(I101*H101,2)</f>
        <v>0</v>
      </c>
      <c r="BL101" s="18" t="s">
        <v>130</v>
      </c>
      <c r="BM101" s="213" t="s">
        <v>146</v>
      </c>
    </row>
    <row r="102" s="2" customFormat="1">
      <c r="A102" s="39"/>
      <c r="B102" s="40"/>
      <c r="C102" s="41"/>
      <c r="D102" s="215" t="s">
        <v>133</v>
      </c>
      <c r="E102" s="41"/>
      <c r="F102" s="216" t="s">
        <v>147</v>
      </c>
      <c r="G102" s="41"/>
      <c r="H102" s="41"/>
      <c r="I102" s="217"/>
      <c r="J102" s="41"/>
      <c r="K102" s="41"/>
      <c r="L102" s="45"/>
      <c r="M102" s="218"/>
      <c r="N102" s="21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82</v>
      </c>
    </row>
    <row r="103" s="2" customFormat="1" ht="16.5" customHeight="1">
      <c r="A103" s="39"/>
      <c r="B103" s="40"/>
      <c r="C103" s="202" t="s">
        <v>130</v>
      </c>
      <c r="D103" s="202" t="s">
        <v>125</v>
      </c>
      <c r="E103" s="203" t="s">
        <v>148</v>
      </c>
      <c r="F103" s="204" t="s">
        <v>149</v>
      </c>
      <c r="G103" s="205" t="s">
        <v>145</v>
      </c>
      <c r="H103" s="206">
        <v>0.60099999999999998</v>
      </c>
      <c r="I103" s="207"/>
      <c r="J103" s="208">
        <f>ROUND(I103*H103,2)</f>
        <v>0</v>
      </c>
      <c r="K103" s="204" t="s">
        <v>129</v>
      </c>
      <c r="L103" s="45"/>
      <c r="M103" s="209" t="s">
        <v>19</v>
      </c>
      <c r="N103" s="210" t="s">
        <v>43</v>
      </c>
      <c r="O103" s="85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130</v>
      </c>
      <c r="AT103" s="213" t="s">
        <v>125</v>
      </c>
      <c r="AU103" s="213" t="s">
        <v>82</v>
      </c>
      <c r="AY103" s="18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80</v>
      </c>
      <c r="BK103" s="214">
        <f>ROUND(I103*H103,2)</f>
        <v>0</v>
      </c>
      <c r="BL103" s="18" t="s">
        <v>130</v>
      </c>
      <c r="BM103" s="213" t="s">
        <v>150</v>
      </c>
    </row>
    <row r="104" s="2" customFormat="1">
      <c r="A104" s="39"/>
      <c r="B104" s="40"/>
      <c r="C104" s="41"/>
      <c r="D104" s="215" t="s">
        <v>133</v>
      </c>
      <c r="E104" s="41"/>
      <c r="F104" s="216" t="s">
        <v>151</v>
      </c>
      <c r="G104" s="41"/>
      <c r="H104" s="41"/>
      <c r="I104" s="217"/>
      <c r="J104" s="41"/>
      <c r="K104" s="41"/>
      <c r="L104" s="45"/>
      <c r="M104" s="218"/>
      <c r="N104" s="21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82</v>
      </c>
    </row>
    <row r="105" s="2" customFormat="1" ht="16.5" customHeight="1">
      <c r="A105" s="39"/>
      <c r="B105" s="40"/>
      <c r="C105" s="202" t="s">
        <v>152</v>
      </c>
      <c r="D105" s="202" t="s">
        <v>125</v>
      </c>
      <c r="E105" s="203" t="s">
        <v>153</v>
      </c>
      <c r="F105" s="204" t="s">
        <v>154</v>
      </c>
      <c r="G105" s="205" t="s">
        <v>145</v>
      </c>
      <c r="H105" s="206">
        <v>11.419000000000001</v>
      </c>
      <c r="I105" s="207"/>
      <c r="J105" s="208">
        <f>ROUND(I105*H105,2)</f>
        <v>0</v>
      </c>
      <c r="K105" s="204" t="s">
        <v>129</v>
      </c>
      <c r="L105" s="45"/>
      <c r="M105" s="209" t="s">
        <v>19</v>
      </c>
      <c r="N105" s="210" t="s">
        <v>43</v>
      </c>
      <c r="O105" s="85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130</v>
      </c>
      <c r="AT105" s="213" t="s">
        <v>125</v>
      </c>
      <c r="AU105" s="213" t="s">
        <v>82</v>
      </c>
      <c r="AY105" s="18" t="s">
        <v>120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80</v>
      </c>
      <c r="BK105" s="214">
        <f>ROUND(I105*H105,2)</f>
        <v>0</v>
      </c>
      <c r="BL105" s="18" t="s">
        <v>130</v>
      </c>
      <c r="BM105" s="213" t="s">
        <v>155</v>
      </c>
    </row>
    <row r="106" s="2" customFormat="1">
      <c r="A106" s="39"/>
      <c r="B106" s="40"/>
      <c r="C106" s="41"/>
      <c r="D106" s="215" t="s">
        <v>133</v>
      </c>
      <c r="E106" s="41"/>
      <c r="F106" s="216" t="s">
        <v>156</v>
      </c>
      <c r="G106" s="41"/>
      <c r="H106" s="41"/>
      <c r="I106" s="217"/>
      <c r="J106" s="41"/>
      <c r="K106" s="41"/>
      <c r="L106" s="45"/>
      <c r="M106" s="218"/>
      <c r="N106" s="219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82</v>
      </c>
    </row>
    <row r="107" s="13" customFormat="1">
      <c r="A107" s="13"/>
      <c r="B107" s="220"/>
      <c r="C107" s="221"/>
      <c r="D107" s="215" t="s">
        <v>135</v>
      </c>
      <c r="E107" s="221"/>
      <c r="F107" s="223" t="s">
        <v>157</v>
      </c>
      <c r="G107" s="221"/>
      <c r="H107" s="224">
        <v>11.419000000000001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135</v>
      </c>
      <c r="AU107" s="230" t="s">
        <v>82</v>
      </c>
      <c r="AV107" s="13" t="s">
        <v>82</v>
      </c>
      <c r="AW107" s="13" t="s">
        <v>4</v>
      </c>
      <c r="AX107" s="13" t="s">
        <v>80</v>
      </c>
      <c r="AY107" s="230" t="s">
        <v>120</v>
      </c>
    </row>
    <row r="108" s="2" customFormat="1" ht="21.75" customHeight="1">
      <c r="A108" s="39"/>
      <c r="B108" s="40"/>
      <c r="C108" s="202" t="s">
        <v>158</v>
      </c>
      <c r="D108" s="202" t="s">
        <v>125</v>
      </c>
      <c r="E108" s="203" t="s">
        <v>159</v>
      </c>
      <c r="F108" s="204" t="s">
        <v>160</v>
      </c>
      <c r="G108" s="205" t="s">
        <v>145</v>
      </c>
      <c r="H108" s="206">
        <v>0.60099999999999998</v>
      </c>
      <c r="I108" s="207"/>
      <c r="J108" s="208">
        <f>ROUND(I108*H108,2)</f>
        <v>0</v>
      </c>
      <c r="K108" s="204" t="s">
        <v>129</v>
      </c>
      <c r="L108" s="45"/>
      <c r="M108" s="209" t="s">
        <v>19</v>
      </c>
      <c r="N108" s="210" t="s">
        <v>43</v>
      </c>
      <c r="O108" s="85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3" t="s">
        <v>130</v>
      </c>
      <c r="AT108" s="213" t="s">
        <v>125</v>
      </c>
      <c r="AU108" s="213" t="s">
        <v>82</v>
      </c>
      <c r="AY108" s="18" t="s">
        <v>120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8" t="s">
        <v>80</v>
      </c>
      <c r="BK108" s="214">
        <f>ROUND(I108*H108,2)</f>
        <v>0</v>
      </c>
      <c r="BL108" s="18" t="s">
        <v>130</v>
      </c>
      <c r="BM108" s="213" t="s">
        <v>161</v>
      </c>
    </row>
    <row r="109" s="2" customFormat="1">
      <c r="A109" s="39"/>
      <c r="B109" s="40"/>
      <c r="C109" s="41"/>
      <c r="D109" s="215" t="s">
        <v>133</v>
      </c>
      <c r="E109" s="41"/>
      <c r="F109" s="216" t="s">
        <v>162</v>
      </c>
      <c r="G109" s="41"/>
      <c r="H109" s="41"/>
      <c r="I109" s="217"/>
      <c r="J109" s="41"/>
      <c r="K109" s="41"/>
      <c r="L109" s="45"/>
      <c r="M109" s="218"/>
      <c r="N109" s="219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82</v>
      </c>
    </row>
    <row r="110" s="12" customFormat="1" ht="22.8" customHeight="1">
      <c r="A110" s="12"/>
      <c r="B110" s="186"/>
      <c r="C110" s="187"/>
      <c r="D110" s="188" t="s">
        <v>71</v>
      </c>
      <c r="E110" s="200" t="s">
        <v>163</v>
      </c>
      <c r="F110" s="200" t="s">
        <v>164</v>
      </c>
      <c r="G110" s="187"/>
      <c r="H110" s="187"/>
      <c r="I110" s="190"/>
      <c r="J110" s="201">
        <f>BK110</f>
        <v>0</v>
      </c>
      <c r="K110" s="187"/>
      <c r="L110" s="192"/>
      <c r="M110" s="193"/>
      <c r="N110" s="194"/>
      <c r="O110" s="194"/>
      <c r="P110" s="195">
        <f>SUM(P111:P112)</f>
        <v>0</v>
      </c>
      <c r="Q110" s="194"/>
      <c r="R110" s="195">
        <f>SUM(R111:R112)</f>
        <v>0</v>
      </c>
      <c r="S110" s="194"/>
      <c r="T110" s="196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7" t="s">
        <v>80</v>
      </c>
      <c r="AT110" s="198" t="s">
        <v>71</v>
      </c>
      <c r="AU110" s="198" t="s">
        <v>80</v>
      </c>
      <c r="AY110" s="197" t="s">
        <v>120</v>
      </c>
      <c r="BK110" s="199">
        <f>SUM(BK111:BK112)</f>
        <v>0</v>
      </c>
    </row>
    <row r="111" s="2" customFormat="1" ht="16.5" customHeight="1">
      <c r="A111" s="39"/>
      <c r="B111" s="40"/>
      <c r="C111" s="202" t="s">
        <v>165</v>
      </c>
      <c r="D111" s="202" t="s">
        <v>125</v>
      </c>
      <c r="E111" s="203" t="s">
        <v>166</v>
      </c>
      <c r="F111" s="204" t="s">
        <v>167</v>
      </c>
      <c r="G111" s="205" t="s">
        <v>145</v>
      </c>
      <c r="H111" s="206">
        <v>0.001</v>
      </c>
      <c r="I111" s="207"/>
      <c r="J111" s="208">
        <f>ROUND(I111*H111,2)</f>
        <v>0</v>
      </c>
      <c r="K111" s="204" t="s">
        <v>129</v>
      </c>
      <c r="L111" s="45"/>
      <c r="M111" s="209" t="s">
        <v>19</v>
      </c>
      <c r="N111" s="210" t="s">
        <v>43</v>
      </c>
      <c r="O111" s="85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130</v>
      </c>
      <c r="AT111" s="213" t="s">
        <v>125</v>
      </c>
      <c r="AU111" s="213" t="s">
        <v>82</v>
      </c>
      <c r="AY111" s="18" t="s">
        <v>120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80</v>
      </c>
      <c r="BK111" s="214">
        <f>ROUND(I111*H111,2)</f>
        <v>0</v>
      </c>
      <c r="BL111" s="18" t="s">
        <v>130</v>
      </c>
      <c r="BM111" s="213" t="s">
        <v>168</v>
      </c>
    </row>
    <row r="112" s="2" customFormat="1">
      <c r="A112" s="39"/>
      <c r="B112" s="40"/>
      <c r="C112" s="41"/>
      <c r="D112" s="215" t="s">
        <v>133</v>
      </c>
      <c r="E112" s="41"/>
      <c r="F112" s="216" t="s">
        <v>169</v>
      </c>
      <c r="G112" s="41"/>
      <c r="H112" s="41"/>
      <c r="I112" s="217"/>
      <c r="J112" s="41"/>
      <c r="K112" s="41"/>
      <c r="L112" s="45"/>
      <c r="M112" s="218"/>
      <c r="N112" s="219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82</v>
      </c>
    </row>
    <row r="113" s="12" customFormat="1" ht="25.92" customHeight="1">
      <c r="A113" s="12"/>
      <c r="B113" s="186"/>
      <c r="C113" s="187"/>
      <c r="D113" s="188" t="s">
        <v>71</v>
      </c>
      <c r="E113" s="189" t="s">
        <v>170</v>
      </c>
      <c r="F113" s="189" t="s">
        <v>171</v>
      </c>
      <c r="G113" s="187"/>
      <c r="H113" s="187"/>
      <c r="I113" s="190"/>
      <c r="J113" s="191">
        <f>BK113</f>
        <v>0</v>
      </c>
      <c r="K113" s="187"/>
      <c r="L113" s="192"/>
      <c r="M113" s="193"/>
      <c r="N113" s="194"/>
      <c r="O113" s="194"/>
      <c r="P113" s="195">
        <f>P114+P158+P186+P201+P209+P222</f>
        <v>0</v>
      </c>
      <c r="Q113" s="194"/>
      <c r="R113" s="195">
        <f>R114+R158+R186+R201+R209+R222</f>
        <v>4.0137652799999994</v>
      </c>
      <c r="S113" s="194"/>
      <c r="T113" s="196">
        <f>T114+T158+T186+T201+T209+T222</f>
        <v>0.60148500000000005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7" t="s">
        <v>82</v>
      </c>
      <c r="AT113" s="198" t="s">
        <v>71</v>
      </c>
      <c r="AU113" s="198" t="s">
        <v>72</v>
      </c>
      <c r="AY113" s="197" t="s">
        <v>120</v>
      </c>
      <c r="BK113" s="199">
        <f>BK114+BK158+BK186+BK201+BK209+BK222</f>
        <v>0</v>
      </c>
    </row>
    <row r="114" s="12" customFormat="1" ht="22.8" customHeight="1">
      <c r="A114" s="12"/>
      <c r="B114" s="186"/>
      <c r="C114" s="187"/>
      <c r="D114" s="188" t="s">
        <v>71</v>
      </c>
      <c r="E114" s="200" t="s">
        <v>172</v>
      </c>
      <c r="F114" s="200" t="s">
        <v>173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SUM(P115:P157)</f>
        <v>0</v>
      </c>
      <c r="Q114" s="194"/>
      <c r="R114" s="195">
        <f>SUM(R115:R157)</f>
        <v>2.68575418</v>
      </c>
      <c r="S114" s="194"/>
      <c r="T114" s="196">
        <f>SUM(T115:T157)</f>
        <v>0.41600000000000004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7" t="s">
        <v>82</v>
      </c>
      <c r="AT114" s="198" t="s">
        <v>71</v>
      </c>
      <c r="AU114" s="198" t="s">
        <v>80</v>
      </c>
      <c r="AY114" s="197" t="s">
        <v>120</v>
      </c>
      <c r="BK114" s="199">
        <f>SUM(BK115:BK157)</f>
        <v>0</v>
      </c>
    </row>
    <row r="115" s="2" customFormat="1" ht="16.5" customHeight="1">
      <c r="A115" s="39"/>
      <c r="B115" s="40"/>
      <c r="C115" s="202" t="s">
        <v>174</v>
      </c>
      <c r="D115" s="202" t="s">
        <v>125</v>
      </c>
      <c r="E115" s="203" t="s">
        <v>175</v>
      </c>
      <c r="F115" s="204" t="s">
        <v>176</v>
      </c>
      <c r="G115" s="205" t="s">
        <v>177</v>
      </c>
      <c r="H115" s="206">
        <v>207.55000000000001</v>
      </c>
      <c r="I115" s="207"/>
      <c r="J115" s="208">
        <f>ROUND(I115*H115,2)</f>
        <v>0</v>
      </c>
      <c r="K115" s="204" t="s">
        <v>129</v>
      </c>
      <c r="L115" s="45"/>
      <c r="M115" s="209" t="s">
        <v>19</v>
      </c>
      <c r="N115" s="210" t="s">
        <v>43</v>
      </c>
      <c r="O115" s="85"/>
      <c r="P115" s="211">
        <f>O115*H115</f>
        <v>0</v>
      </c>
      <c r="Q115" s="211">
        <v>0</v>
      </c>
      <c r="R115" s="211">
        <f>Q115*H115</f>
        <v>0</v>
      </c>
      <c r="S115" s="211">
        <v>0.002</v>
      </c>
      <c r="T115" s="212">
        <f>S115*H115</f>
        <v>0.41510000000000002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178</v>
      </c>
      <c r="AT115" s="213" t="s">
        <v>125</v>
      </c>
      <c r="AU115" s="213" t="s">
        <v>82</v>
      </c>
      <c r="AY115" s="18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80</v>
      </c>
      <c r="BK115" s="214">
        <f>ROUND(I115*H115,2)</f>
        <v>0</v>
      </c>
      <c r="BL115" s="18" t="s">
        <v>178</v>
      </c>
      <c r="BM115" s="213" t="s">
        <v>179</v>
      </c>
    </row>
    <row r="116" s="2" customFormat="1">
      <c r="A116" s="39"/>
      <c r="B116" s="40"/>
      <c r="C116" s="41"/>
      <c r="D116" s="215" t="s">
        <v>133</v>
      </c>
      <c r="E116" s="41"/>
      <c r="F116" s="216" t="s">
        <v>180</v>
      </c>
      <c r="G116" s="41"/>
      <c r="H116" s="41"/>
      <c r="I116" s="217"/>
      <c r="J116" s="41"/>
      <c r="K116" s="41"/>
      <c r="L116" s="45"/>
      <c r="M116" s="218"/>
      <c r="N116" s="21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82</v>
      </c>
    </row>
    <row r="117" s="13" customFormat="1">
      <c r="A117" s="13"/>
      <c r="B117" s="220"/>
      <c r="C117" s="221"/>
      <c r="D117" s="215" t="s">
        <v>135</v>
      </c>
      <c r="E117" s="222" t="s">
        <v>19</v>
      </c>
      <c r="F117" s="223" t="s">
        <v>83</v>
      </c>
      <c r="G117" s="221"/>
      <c r="H117" s="224">
        <v>207.55000000000001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135</v>
      </c>
      <c r="AU117" s="230" t="s">
        <v>82</v>
      </c>
      <c r="AV117" s="13" t="s">
        <v>82</v>
      </c>
      <c r="AW117" s="13" t="s">
        <v>33</v>
      </c>
      <c r="AX117" s="13" t="s">
        <v>80</v>
      </c>
      <c r="AY117" s="230" t="s">
        <v>120</v>
      </c>
    </row>
    <row r="118" s="2" customFormat="1" ht="16.5" customHeight="1">
      <c r="A118" s="39"/>
      <c r="B118" s="40"/>
      <c r="C118" s="202" t="s">
        <v>121</v>
      </c>
      <c r="D118" s="202" t="s">
        <v>125</v>
      </c>
      <c r="E118" s="203" t="s">
        <v>181</v>
      </c>
      <c r="F118" s="204" t="s">
        <v>182</v>
      </c>
      <c r="G118" s="205" t="s">
        <v>128</v>
      </c>
      <c r="H118" s="206">
        <v>3</v>
      </c>
      <c r="I118" s="207"/>
      <c r="J118" s="208">
        <f>ROUND(I118*H118,2)</f>
        <v>0</v>
      </c>
      <c r="K118" s="204" t="s">
        <v>129</v>
      </c>
      <c r="L118" s="45"/>
      <c r="M118" s="209" t="s">
        <v>19</v>
      </c>
      <c r="N118" s="210" t="s">
        <v>43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0.00029999999999999997</v>
      </c>
      <c r="T118" s="212">
        <f>S118*H118</f>
        <v>0.00089999999999999998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3" t="s">
        <v>178</v>
      </c>
      <c r="AT118" s="213" t="s">
        <v>125</v>
      </c>
      <c r="AU118" s="213" t="s">
        <v>82</v>
      </c>
      <c r="AY118" s="18" t="s">
        <v>120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8" t="s">
        <v>80</v>
      </c>
      <c r="BK118" s="214">
        <f>ROUND(I118*H118,2)</f>
        <v>0</v>
      </c>
      <c r="BL118" s="18" t="s">
        <v>178</v>
      </c>
      <c r="BM118" s="213" t="s">
        <v>183</v>
      </c>
    </row>
    <row r="119" s="2" customFormat="1">
      <c r="A119" s="39"/>
      <c r="B119" s="40"/>
      <c r="C119" s="41"/>
      <c r="D119" s="215" t="s">
        <v>133</v>
      </c>
      <c r="E119" s="41"/>
      <c r="F119" s="216" t="s">
        <v>184</v>
      </c>
      <c r="G119" s="41"/>
      <c r="H119" s="41"/>
      <c r="I119" s="217"/>
      <c r="J119" s="41"/>
      <c r="K119" s="41"/>
      <c r="L119" s="45"/>
      <c r="M119" s="218"/>
      <c r="N119" s="219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82</v>
      </c>
    </row>
    <row r="120" s="2" customFormat="1" ht="16.5" customHeight="1">
      <c r="A120" s="39"/>
      <c r="B120" s="40"/>
      <c r="C120" s="202" t="s">
        <v>185</v>
      </c>
      <c r="D120" s="202" t="s">
        <v>125</v>
      </c>
      <c r="E120" s="203" t="s">
        <v>186</v>
      </c>
      <c r="F120" s="204" t="s">
        <v>187</v>
      </c>
      <c r="G120" s="205" t="s">
        <v>177</v>
      </c>
      <c r="H120" s="206">
        <v>207.55000000000001</v>
      </c>
      <c r="I120" s="207"/>
      <c r="J120" s="208">
        <f>ROUND(I120*H120,2)</f>
        <v>0</v>
      </c>
      <c r="K120" s="204" t="s">
        <v>129</v>
      </c>
      <c r="L120" s="45"/>
      <c r="M120" s="209" t="s">
        <v>19</v>
      </c>
      <c r="N120" s="210" t="s">
        <v>43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3" t="s">
        <v>178</v>
      </c>
      <c r="AT120" s="213" t="s">
        <v>125</v>
      </c>
      <c r="AU120" s="213" t="s">
        <v>82</v>
      </c>
      <c r="AY120" s="18" t="s">
        <v>120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8" t="s">
        <v>80</v>
      </c>
      <c r="BK120" s="214">
        <f>ROUND(I120*H120,2)</f>
        <v>0</v>
      </c>
      <c r="BL120" s="18" t="s">
        <v>178</v>
      </c>
      <c r="BM120" s="213" t="s">
        <v>188</v>
      </c>
    </row>
    <row r="121" s="2" customFormat="1">
      <c r="A121" s="39"/>
      <c r="B121" s="40"/>
      <c r="C121" s="41"/>
      <c r="D121" s="215" t="s">
        <v>133</v>
      </c>
      <c r="E121" s="41"/>
      <c r="F121" s="216" t="s">
        <v>189</v>
      </c>
      <c r="G121" s="41"/>
      <c r="H121" s="41"/>
      <c r="I121" s="217"/>
      <c r="J121" s="41"/>
      <c r="K121" s="41"/>
      <c r="L121" s="45"/>
      <c r="M121" s="218"/>
      <c r="N121" s="219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82</v>
      </c>
    </row>
    <row r="122" s="13" customFormat="1">
      <c r="A122" s="13"/>
      <c r="B122" s="220"/>
      <c r="C122" s="221"/>
      <c r="D122" s="215" t="s">
        <v>135</v>
      </c>
      <c r="E122" s="222" t="s">
        <v>83</v>
      </c>
      <c r="F122" s="223" t="s">
        <v>190</v>
      </c>
      <c r="G122" s="221"/>
      <c r="H122" s="224">
        <v>207.55000000000001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135</v>
      </c>
      <c r="AU122" s="230" t="s">
        <v>82</v>
      </c>
      <c r="AV122" s="13" t="s">
        <v>82</v>
      </c>
      <c r="AW122" s="13" t="s">
        <v>33</v>
      </c>
      <c r="AX122" s="13" t="s">
        <v>80</v>
      </c>
      <c r="AY122" s="230" t="s">
        <v>120</v>
      </c>
    </row>
    <row r="123" s="2" customFormat="1">
      <c r="A123" s="39"/>
      <c r="B123" s="40"/>
      <c r="C123" s="231" t="s">
        <v>191</v>
      </c>
      <c r="D123" s="231" t="s">
        <v>192</v>
      </c>
      <c r="E123" s="232" t="s">
        <v>193</v>
      </c>
      <c r="F123" s="233" t="s">
        <v>194</v>
      </c>
      <c r="G123" s="234" t="s">
        <v>177</v>
      </c>
      <c r="H123" s="235">
        <v>260.78399999999999</v>
      </c>
      <c r="I123" s="236"/>
      <c r="J123" s="237">
        <f>ROUND(I123*H123,2)</f>
        <v>0</v>
      </c>
      <c r="K123" s="233" t="s">
        <v>129</v>
      </c>
      <c r="L123" s="238"/>
      <c r="M123" s="239" t="s">
        <v>19</v>
      </c>
      <c r="N123" s="240" t="s">
        <v>43</v>
      </c>
      <c r="O123" s="85"/>
      <c r="P123" s="211">
        <f>O123*H123</f>
        <v>0</v>
      </c>
      <c r="Q123" s="211">
        <v>0.0040000000000000001</v>
      </c>
      <c r="R123" s="211">
        <f>Q123*H123</f>
        <v>1.0431360000000001</v>
      </c>
      <c r="S123" s="211">
        <v>0</v>
      </c>
      <c r="T123" s="21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3" t="s">
        <v>195</v>
      </c>
      <c r="AT123" s="213" t="s">
        <v>192</v>
      </c>
      <c r="AU123" s="213" t="s">
        <v>82</v>
      </c>
      <c r="AY123" s="18" t="s">
        <v>120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80</v>
      </c>
      <c r="BK123" s="214">
        <f>ROUND(I123*H123,2)</f>
        <v>0</v>
      </c>
      <c r="BL123" s="18" t="s">
        <v>178</v>
      </c>
      <c r="BM123" s="213" t="s">
        <v>196</v>
      </c>
    </row>
    <row r="124" s="2" customFormat="1">
      <c r="A124" s="39"/>
      <c r="B124" s="40"/>
      <c r="C124" s="41"/>
      <c r="D124" s="215" t="s">
        <v>133</v>
      </c>
      <c r="E124" s="41"/>
      <c r="F124" s="216" t="s">
        <v>194</v>
      </c>
      <c r="G124" s="41"/>
      <c r="H124" s="41"/>
      <c r="I124" s="217"/>
      <c r="J124" s="41"/>
      <c r="K124" s="41"/>
      <c r="L124" s="45"/>
      <c r="M124" s="218"/>
      <c r="N124" s="219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82</v>
      </c>
    </row>
    <row r="125" s="13" customFormat="1">
      <c r="A125" s="13"/>
      <c r="B125" s="220"/>
      <c r="C125" s="221"/>
      <c r="D125" s="215" t="s">
        <v>135</v>
      </c>
      <c r="E125" s="222" t="s">
        <v>19</v>
      </c>
      <c r="F125" s="223" t="s">
        <v>83</v>
      </c>
      <c r="G125" s="221"/>
      <c r="H125" s="224">
        <v>207.55000000000001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135</v>
      </c>
      <c r="AU125" s="230" t="s">
        <v>82</v>
      </c>
      <c r="AV125" s="13" t="s">
        <v>82</v>
      </c>
      <c r="AW125" s="13" t="s">
        <v>33</v>
      </c>
      <c r="AX125" s="13" t="s">
        <v>72</v>
      </c>
      <c r="AY125" s="230" t="s">
        <v>120</v>
      </c>
    </row>
    <row r="126" s="14" customFormat="1">
      <c r="A126" s="14"/>
      <c r="B126" s="241"/>
      <c r="C126" s="242"/>
      <c r="D126" s="215" t="s">
        <v>135</v>
      </c>
      <c r="E126" s="243" t="s">
        <v>19</v>
      </c>
      <c r="F126" s="244" t="s">
        <v>197</v>
      </c>
      <c r="G126" s="242"/>
      <c r="H126" s="243" t="s">
        <v>19</v>
      </c>
      <c r="I126" s="245"/>
      <c r="J126" s="242"/>
      <c r="K126" s="242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135</v>
      </c>
      <c r="AU126" s="250" t="s">
        <v>82</v>
      </c>
      <c r="AV126" s="14" t="s">
        <v>80</v>
      </c>
      <c r="AW126" s="14" t="s">
        <v>33</v>
      </c>
      <c r="AX126" s="14" t="s">
        <v>72</v>
      </c>
      <c r="AY126" s="250" t="s">
        <v>120</v>
      </c>
    </row>
    <row r="127" s="13" customFormat="1">
      <c r="A127" s="13"/>
      <c r="B127" s="220"/>
      <c r="C127" s="221"/>
      <c r="D127" s="215" t="s">
        <v>135</v>
      </c>
      <c r="E127" s="222" t="s">
        <v>19</v>
      </c>
      <c r="F127" s="223" t="s">
        <v>198</v>
      </c>
      <c r="G127" s="221"/>
      <c r="H127" s="224">
        <v>2.8500000000000001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135</v>
      </c>
      <c r="AU127" s="230" t="s">
        <v>82</v>
      </c>
      <c r="AV127" s="13" t="s">
        <v>82</v>
      </c>
      <c r="AW127" s="13" t="s">
        <v>33</v>
      </c>
      <c r="AX127" s="13" t="s">
        <v>72</v>
      </c>
      <c r="AY127" s="230" t="s">
        <v>120</v>
      </c>
    </row>
    <row r="128" s="13" customFormat="1">
      <c r="A128" s="13"/>
      <c r="B128" s="220"/>
      <c r="C128" s="221"/>
      <c r="D128" s="215" t="s">
        <v>135</v>
      </c>
      <c r="E128" s="222" t="s">
        <v>19</v>
      </c>
      <c r="F128" s="223" t="s">
        <v>199</v>
      </c>
      <c r="G128" s="221"/>
      <c r="H128" s="224">
        <v>2.75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135</v>
      </c>
      <c r="AU128" s="230" t="s">
        <v>82</v>
      </c>
      <c r="AV128" s="13" t="s">
        <v>82</v>
      </c>
      <c r="AW128" s="13" t="s">
        <v>33</v>
      </c>
      <c r="AX128" s="13" t="s">
        <v>72</v>
      </c>
      <c r="AY128" s="230" t="s">
        <v>120</v>
      </c>
    </row>
    <row r="129" s="14" customFormat="1">
      <c r="A129" s="14"/>
      <c r="B129" s="241"/>
      <c r="C129" s="242"/>
      <c r="D129" s="215" t="s">
        <v>135</v>
      </c>
      <c r="E129" s="243" t="s">
        <v>19</v>
      </c>
      <c r="F129" s="244" t="s">
        <v>200</v>
      </c>
      <c r="G129" s="242"/>
      <c r="H129" s="243" t="s">
        <v>19</v>
      </c>
      <c r="I129" s="245"/>
      <c r="J129" s="242"/>
      <c r="K129" s="242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135</v>
      </c>
      <c r="AU129" s="250" t="s">
        <v>82</v>
      </c>
      <c r="AV129" s="14" t="s">
        <v>80</v>
      </c>
      <c r="AW129" s="14" t="s">
        <v>33</v>
      </c>
      <c r="AX129" s="14" t="s">
        <v>72</v>
      </c>
      <c r="AY129" s="250" t="s">
        <v>120</v>
      </c>
    </row>
    <row r="130" s="13" customFormat="1">
      <c r="A130" s="13"/>
      <c r="B130" s="220"/>
      <c r="C130" s="221"/>
      <c r="D130" s="215" t="s">
        <v>135</v>
      </c>
      <c r="E130" s="222" t="s">
        <v>19</v>
      </c>
      <c r="F130" s="223" t="s">
        <v>201</v>
      </c>
      <c r="G130" s="221"/>
      <c r="H130" s="224">
        <v>10.603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135</v>
      </c>
      <c r="AU130" s="230" t="s">
        <v>82</v>
      </c>
      <c r="AV130" s="13" t="s">
        <v>82</v>
      </c>
      <c r="AW130" s="13" t="s">
        <v>33</v>
      </c>
      <c r="AX130" s="13" t="s">
        <v>72</v>
      </c>
      <c r="AY130" s="230" t="s">
        <v>120</v>
      </c>
    </row>
    <row r="131" s="15" customFormat="1">
      <c r="A131" s="15"/>
      <c r="B131" s="251"/>
      <c r="C131" s="252"/>
      <c r="D131" s="215" t="s">
        <v>135</v>
      </c>
      <c r="E131" s="253" t="s">
        <v>19</v>
      </c>
      <c r="F131" s="254" t="s">
        <v>202</v>
      </c>
      <c r="G131" s="252"/>
      <c r="H131" s="255">
        <v>223.75299999999999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1" t="s">
        <v>135</v>
      </c>
      <c r="AU131" s="261" t="s">
        <v>82</v>
      </c>
      <c r="AV131" s="15" t="s">
        <v>130</v>
      </c>
      <c r="AW131" s="15" t="s">
        <v>33</v>
      </c>
      <c r="AX131" s="15" t="s">
        <v>80</v>
      </c>
      <c r="AY131" s="261" t="s">
        <v>120</v>
      </c>
    </row>
    <row r="132" s="13" customFormat="1">
      <c r="A132" s="13"/>
      <c r="B132" s="220"/>
      <c r="C132" s="221"/>
      <c r="D132" s="215" t="s">
        <v>135</v>
      </c>
      <c r="E132" s="221"/>
      <c r="F132" s="223" t="s">
        <v>203</v>
      </c>
      <c r="G132" s="221"/>
      <c r="H132" s="224">
        <v>260.78399999999999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135</v>
      </c>
      <c r="AU132" s="230" t="s">
        <v>82</v>
      </c>
      <c r="AV132" s="13" t="s">
        <v>82</v>
      </c>
      <c r="AW132" s="13" t="s">
        <v>4</v>
      </c>
      <c r="AX132" s="13" t="s">
        <v>80</v>
      </c>
      <c r="AY132" s="230" t="s">
        <v>120</v>
      </c>
    </row>
    <row r="133" s="2" customFormat="1" ht="16.5" customHeight="1">
      <c r="A133" s="39"/>
      <c r="B133" s="40"/>
      <c r="C133" s="202" t="s">
        <v>204</v>
      </c>
      <c r="D133" s="202" t="s">
        <v>125</v>
      </c>
      <c r="E133" s="203" t="s">
        <v>205</v>
      </c>
      <c r="F133" s="204" t="s">
        <v>206</v>
      </c>
      <c r="G133" s="205" t="s">
        <v>177</v>
      </c>
      <c r="H133" s="206">
        <v>207.55000000000001</v>
      </c>
      <c r="I133" s="207"/>
      <c r="J133" s="208">
        <f>ROUND(I133*H133,2)</f>
        <v>0</v>
      </c>
      <c r="K133" s="204" t="s">
        <v>129</v>
      </c>
      <c r="L133" s="45"/>
      <c r="M133" s="209" t="s">
        <v>19</v>
      </c>
      <c r="N133" s="210" t="s">
        <v>43</v>
      </c>
      <c r="O133" s="85"/>
      <c r="P133" s="211">
        <f>O133*H133</f>
        <v>0</v>
      </c>
      <c r="Q133" s="211">
        <v>0.00088000000000000003</v>
      </c>
      <c r="R133" s="211">
        <f>Q133*H133</f>
        <v>0.18264400000000003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178</v>
      </c>
      <c r="AT133" s="213" t="s">
        <v>125</v>
      </c>
      <c r="AU133" s="213" t="s">
        <v>82</v>
      </c>
      <c r="AY133" s="18" t="s">
        <v>120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80</v>
      </c>
      <c r="BK133" s="214">
        <f>ROUND(I133*H133,2)</f>
        <v>0</v>
      </c>
      <c r="BL133" s="18" t="s">
        <v>178</v>
      </c>
      <c r="BM133" s="213" t="s">
        <v>207</v>
      </c>
    </row>
    <row r="134" s="2" customFormat="1">
      <c r="A134" s="39"/>
      <c r="B134" s="40"/>
      <c r="C134" s="41"/>
      <c r="D134" s="215" t="s">
        <v>133</v>
      </c>
      <c r="E134" s="41"/>
      <c r="F134" s="216" t="s">
        <v>208</v>
      </c>
      <c r="G134" s="41"/>
      <c r="H134" s="41"/>
      <c r="I134" s="217"/>
      <c r="J134" s="41"/>
      <c r="K134" s="41"/>
      <c r="L134" s="45"/>
      <c r="M134" s="218"/>
      <c r="N134" s="219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82</v>
      </c>
    </row>
    <row r="135" s="13" customFormat="1">
      <c r="A135" s="13"/>
      <c r="B135" s="220"/>
      <c r="C135" s="221"/>
      <c r="D135" s="215" t="s">
        <v>135</v>
      </c>
      <c r="E135" s="222" t="s">
        <v>19</v>
      </c>
      <c r="F135" s="223" t="s">
        <v>83</v>
      </c>
      <c r="G135" s="221"/>
      <c r="H135" s="224">
        <v>207.55000000000001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135</v>
      </c>
      <c r="AU135" s="230" t="s">
        <v>82</v>
      </c>
      <c r="AV135" s="13" t="s">
        <v>82</v>
      </c>
      <c r="AW135" s="13" t="s">
        <v>33</v>
      </c>
      <c r="AX135" s="13" t="s">
        <v>80</v>
      </c>
      <c r="AY135" s="230" t="s">
        <v>120</v>
      </c>
    </row>
    <row r="136" s="2" customFormat="1">
      <c r="A136" s="39"/>
      <c r="B136" s="40"/>
      <c r="C136" s="231" t="s">
        <v>209</v>
      </c>
      <c r="D136" s="231" t="s">
        <v>192</v>
      </c>
      <c r="E136" s="232" t="s">
        <v>210</v>
      </c>
      <c r="F136" s="233" t="s">
        <v>211</v>
      </c>
      <c r="G136" s="234" t="s">
        <v>177</v>
      </c>
      <c r="H136" s="235">
        <v>260.78399999999999</v>
      </c>
      <c r="I136" s="236"/>
      <c r="J136" s="237">
        <f>ROUND(I136*H136,2)</f>
        <v>0</v>
      </c>
      <c r="K136" s="233" t="s">
        <v>129</v>
      </c>
      <c r="L136" s="238"/>
      <c r="M136" s="239" t="s">
        <v>19</v>
      </c>
      <c r="N136" s="240" t="s">
        <v>43</v>
      </c>
      <c r="O136" s="85"/>
      <c r="P136" s="211">
        <f>O136*H136</f>
        <v>0</v>
      </c>
      <c r="Q136" s="211">
        <v>0.0055399999999999998</v>
      </c>
      <c r="R136" s="211">
        <f>Q136*H136</f>
        <v>1.4447433599999999</v>
      </c>
      <c r="S136" s="211">
        <v>0</v>
      </c>
      <c r="T136" s="21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3" t="s">
        <v>195</v>
      </c>
      <c r="AT136" s="213" t="s">
        <v>192</v>
      </c>
      <c r="AU136" s="213" t="s">
        <v>82</v>
      </c>
      <c r="AY136" s="18" t="s">
        <v>120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80</v>
      </c>
      <c r="BK136" s="214">
        <f>ROUND(I136*H136,2)</f>
        <v>0</v>
      </c>
      <c r="BL136" s="18" t="s">
        <v>178</v>
      </c>
      <c r="BM136" s="213" t="s">
        <v>212</v>
      </c>
    </row>
    <row r="137" s="2" customFormat="1">
      <c r="A137" s="39"/>
      <c r="B137" s="40"/>
      <c r="C137" s="41"/>
      <c r="D137" s="215" t="s">
        <v>133</v>
      </c>
      <c r="E137" s="41"/>
      <c r="F137" s="216" t="s">
        <v>211</v>
      </c>
      <c r="G137" s="41"/>
      <c r="H137" s="41"/>
      <c r="I137" s="217"/>
      <c r="J137" s="41"/>
      <c r="K137" s="41"/>
      <c r="L137" s="45"/>
      <c r="M137" s="218"/>
      <c r="N137" s="219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82</v>
      </c>
    </row>
    <row r="138" s="13" customFormat="1">
      <c r="A138" s="13"/>
      <c r="B138" s="220"/>
      <c r="C138" s="221"/>
      <c r="D138" s="215" t="s">
        <v>135</v>
      </c>
      <c r="E138" s="222" t="s">
        <v>19</v>
      </c>
      <c r="F138" s="223" t="s">
        <v>83</v>
      </c>
      <c r="G138" s="221"/>
      <c r="H138" s="224">
        <v>207.55000000000001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135</v>
      </c>
      <c r="AU138" s="230" t="s">
        <v>82</v>
      </c>
      <c r="AV138" s="13" t="s">
        <v>82</v>
      </c>
      <c r="AW138" s="13" t="s">
        <v>33</v>
      </c>
      <c r="AX138" s="13" t="s">
        <v>72</v>
      </c>
      <c r="AY138" s="230" t="s">
        <v>120</v>
      </c>
    </row>
    <row r="139" s="14" customFormat="1">
      <c r="A139" s="14"/>
      <c r="B139" s="241"/>
      <c r="C139" s="242"/>
      <c r="D139" s="215" t="s">
        <v>135</v>
      </c>
      <c r="E139" s="243" t="s">
        <v>19</v>
      </c>
      <c r="F139" s="244" t="s">
        <v>197</v>
      </c>
      <c r="G139" s="242"/>
      <c r="H139" s="243" t="s">
        <v>19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135</v>
      </c>
      <c r="AU139" s="250" t="s">
        <v>82</v>
      </c>
      <c r="AV139" s="14" t="s">
        <v>80</v>
      </c>
      <c r="AW139" s="14" t="s">
        <v>33</v>
      </c>
      <c r="AX139" s="14" t="s">
        <v>72</v>
      </c>
      <c r="AY139" s="250" t="s">
        <v>120</v>
      </c>
    </row>
    <row r="140" s="13" customFormat="1">
      <c r="A140" s="13"/>
      <c r="B140" s="220"/>
      <c r="C140" s="221"/>
      <c r="D140" s="215" t="s">
        <v>135</v>
      </c>
      <c r="E140" s="222" t="s">
        <v>19</v>
      </c>
      <c r="F140" s="223" t="s">
        <v>198</v>
      </c>
      <c r="G140" s="221"/>
      <c r="H140" s="224">
        <v>2.8500000000000001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135</v>
      </c>
      <c r="AU140" s="230" t="s">
        <v>82</v>
      </c>
      <c r="AV140" s="13" t="s">
        <v>82</v>
      </c>
      <c r="AW140" s="13" t="s">
        <v>33</v>
      </c>
      <c r="AX140" s="13" t="s">
        <v>72</v>
      </c>
      <c r="AY140" s="230" t="s">
        <v>120</v>
      </c>
    </row>
    <row r="141" s="13" customFormat="1">
      <c r="A141" s="13"/>
      <c r="B141" s="220"/>
      <c r="C141" s="221"/>
      <c r="D141" s="215" t="s">
        <v>135</v>
      </c>
      <c r="E141" s="222" t="s">
        <v>19</v>
      </c>
      <c r="F141" s="223" t="s">
        <v>199</v>
      </c>
      <c r="G141" s="221"/>
      <c r="H141" s="224">
        <v>2.75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135</v>
      </c>
      <c r="AU141" s="230" t="s">
        <v>82</v>
      </c>
      <c r="AV141" s="13" t="s">
        <v>82</v>
      </c>
      <c r="AW141" s="13" t="s">
        <v>33</v>
      </c>
      <c r="AX141" s="13" t="s">
        <v>72</v>
      </c>
      <c r="AY141" s="230" t="s">
        <v>120</v>
      </c>
    </row>
    <row r="142" s="14" customFormat="1">
      <c r="A142" s="14"/>
      <c r="B142" s="241"/>
      <c r="C142" s="242"/>
      <c r="D142" s="215" t="s">
        <v>135</v>
      </c>
      <c r="E142" s="243" t="s">
        <v>19</v>
      </c>
      <c r="F142" s="244" t="s">
        <v>200</v>
      </c>
      <c r="G142" s="242"/>
      <c r="H142" s="243" t="s">
        <v>19</v>
      </c>
      <c r="I142" s="245"/>
      <c r="J142" s="242"/>
      <c r="K142" s="242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135</v>
      </c>
      <c r="AU142" s="250" t="s">
        <v>82</v>
      </c>
      <c r="AV142" s="14" t="s">
        <v>80</v>
      </c>
      <c r="AW142" s="14" t="s">
        <v>33</v>
      </c>
      <c r="AX142" s="14" t="s">
        <v>72</v>
      </c>
      <c r="AY142" s="250" t="s">
        <v>120</v>
      </c>
    </row>
    <row r="143" s="13" customFormat="1">
      <c r="A143" s="13"/>
      <c r="B143" s="220"/>
      <c r="C143" s="221"/>
      <c r="D143" s="215" t="s">
        <v>135</v>
      </c>
      <c r="E143" s="222" t="s">
        <v>19</v>
      </c>
      <c r="F143" s="223" t="s">
        <v>201</v>
      </c>
      <c r="G143" s="221"/>
      <c r="H143" s="224">
        <v>10.603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135</v>
      </c>
      <c r="AU143" s="230" t="s">
        <v>82</v>
      </c>
      <c r="AV143" s="13" t="s">
        <v>82</v>
      </c>
      <c r="AW143" s="13" t="s">
        <v>33</v>
      </c>
      <c r="AX143" s="13" t="s">
        <v>72</v>
      </c>
      <c r="AY143" s="230" t="s">
        <v>120</v>
      </c>
    </row>
    <row r="144" s="15" customFormat="1">
      <c r="A144" s="15"/>
      <c r="B144" s="251"/>
      <c r="C144" s="252"/>
      <c r="D144" s="215" t="s">
        <v>135</v>
      </c>
      <c r="E144" s="253" t="s">
        <v>19</v>
      </c>
      <c r="F144" s="254" t="s">
        <v>202</v>
      </c>
      <c r="G144" s="252"/>
      <c r="H144" s="255">
        <v>223.75299999999999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1" t="s">
        <v>135</v>
      </c>
      <c r="AU144" s="261" t="s">
        <v>82</v>
      </c>
      <c r="AV144" s="15" t="s">
        <v>130</v>
      </c>
      <c r="AW144" s="15" t="s">
        <v>33</v>
      </c>
      <c r="AX144" s="15" t="s">
        <v>80</v>
      </c>
      <c r="AY144" s="261" t="s">
        <v>120</v>
      </c>
    </row>
    <row r="145" s="13" customFormat="1">
      <c r="A145" s="13"/>
      <c r="B145" s="220"/>
      <c r="C145" s="221"/>
      <c r="D145" s="215" t="s">
        <v>135</v>
      </c>
      <c r="E145" s="221"/>
      <c r="F145" s="223" t="s">
        <v>203</v>
      </c>
      <c r="G145" s="221"/>
      <c r="H145" s="224">
        <v>260.78399999999999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135</v>
      </c>
      <c r="AU145" s="230" t="s">
        <v>82</v>
      </c>
      <c r="AV145" s="13" t="s">
        <v>82</v>
      </c>
      <c r="AW145" s="13" t="s">
        <v>4</v>
      </c>
      <c r="AX145" s="13" t="s">
        <v>80</v>
      </c>
      <c r="AY145" s="230" t="s">
        <v>120</v>
      </c>
    </row>
    <row r="146" s="2" customFormat="1" ht="16.5" customHeight="1">
      <c r="A146" s="39"/>
      <c r="B146" s="40"/>
      <c r="C146" s="202" t="s">
        <v>213</v>
      </c>
      <c r="D146" s="202" t="s">
        <v>125</v>
      </c>
      <c r="E146" s="203" t="s">
        <v>214</v>
      </c>
      <c r="F146" s="204" t="s">
        <v>215</v>
      </c>
      <c r="G146" s="205" t="s">
        <v>177</v>
      </c>
      <c r="H146" s="206">
        <v>16.202999999999999</v>
      </c>
      <c r="I146" s="207"/>
      <c r="J146" s="208">
        <f>ROUND(I146*H146,2)</f>
        <v>0</v>
      </c>
      <c r="K146" s="204" t="s">
        <v>216</v>
      </c>
      <c r="L146" s="45"/>
      <c r="M146" s="209" t="s">
        <v>19</v>
      </c>
      <c r="N146" s="210" t="s">
        <v>43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3" t="s">
        <v>178</v>
      </c>
      <c r="AT146" s="213" t="s">
        <v>125</v>
      </c>
      <c r="AU146" s="213" t="s">
        <v>82</v>
      </c>
      <c r="AY146" s="18" t="s">
        <v>120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80</v>
      </c>
      <c r="BK146" s="214">
        <f>ROUND(I146*H146,2)</f>
        <v>0</v>
      </c>
      <c r="BL146" s="18" t="s">
        <v>178</v>
      </c>
      <c r="BM146" s="213" t="s">
        <v>217</v>
      </c>
    </row>
    <row r="147" s="2" customFormat="1">
      <c r="A147" s="39"/>
      <c r="B147" s="40"/>
      <c r="C147" s="41"/>
      <c r="D147" s="215" t="s">
        <v>133</v>
      </c>
      <c r="E147" s="41"/>
      <c r="F147" s="216" t="s">
        <v>218</v>
      </c>
      <c r="G147" s="41"/>
      <c r="H147" s="41"/>
      <c r="I147" s="217"/>
      <c r="J147" s="41"/>
      <c r="K147" s="41"/>
      <c r="L147" s="45"/>
      <c r="M147" s="218"/>
      <c r="N147" s="219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82</v>
      </c>
    </row>
    <row r="148" s="2" customFormat="1" ht="16.5" customHeight="1">
      <c r="A148" s="39"/>
      <c r="B148" s="40"/>
      <c r="C148" s="202" t="s">
        <v>8</v>
      </c>
      <c r="D148" s="202" t="s">
        <v>125</v>
      </c>
      <c r="E148" s="203" t="s">
        <v>219</v>
      </c>
      <c r="F148" s="204" t="s">
        <v>220</v>
      </c>
      <c r="G148" s="205" t="s">
        <v>177</v>
      </c>
      <c r="H148" s="206">
        <v>16.202999999999999</v>
      </c>
      <c r="I148" s="207"/>
      <c r="J148" s="208">
        <f>ROUND(I148*H148,2)</f>
        <v>0</v>
      </c>
      <c r="K148" s="204" t="s">
        <v>129</v>
      </c>
      <c r="L148" s="45"/>
      <c r="M148" s="209" t="s">
        <v>19</v>
      </c>
      <c r="N148" s="210" t="s">
        <v>43</v>
      </c>
      <c r="O148" s="85"/>
      <c r="P148" s="211">
        <f>O148*H148</f>
        <v>0</v>
      </c>
      <c r="Q148" s="211">
        <v>0.00093999999999999997</v>
      </c>
      <c r="R148" s="211">
        <f>Q148*H148</f>
        <v>0.015230819999999999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178</v>
      </c>
      <c r="AT148" s="213" t="s">
        <v>125</v>
      </c>
      <c r="AU148" s="213" t="s">
        <v>82</v>
      </c>
      <c r="AY148" s="18" t="s">
        <v>120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80</v>
      </c>
      <c r="BK148" s="214">
        <f>ROUND(I148*H148,2)</f>
        <v>0</v>
      </c>
      <c r="BL148" s="18" t="s">
        <v>178</v>
      </c>
      <c r="BM148" s="213" t="s">
        <v>221</v>
      </c>
    </row>
    <row r="149" s="2" customFormat="1">
      <c r="A149" s="39"/>
      <c r="B149" s="40"/>
      <c r="C149" s="41"/>
      <c r="D149" s="215" t="s">
        <v>133</v>
      </c>
      <c r="E149" s="41"/>
      <c r="F149" s="216" t="s">
        <v>222</v>
      </c>
      <c r="G149" s="41"/>
      <c r="H149" s="41"/>
      <c r="I149" s="217"/>
      <c r="J149" s="41"/>
      <c r="K149" s="41"/>
      <c r="L149" s="45"/>
      <c r="M149" s="218"/>
      <c r="N149" s="219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82</v>
      </c>
    </row>
    <row r="150" s="14" customFormat="1">
      <c r="A150" s="14"/>
      <c r="B150" s="241"/>
      <c r="C150" s="242"/>
      <c r="D150" s="215" t="s">
        <v>135</v>
      </c>
      <c r="E150" s="243" t="s">
        <v>19</v>
      </c>
      <c r="F150" s="244" t="s">
        <v>197</v>
      </c>
      <c r="G150" s="242"/>
      <c r="H150" s="243" t="s">
        <v>19</v>
      </c>
      <c r="I150" s="245"/>
      <c r="J150" s="242"/>
      <c r="K150" s="242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135</v>
      </c>
      <c r="AU150" s="250" t="s">
        <v>82</v>
      </c>
      <c r="AV150" s="14" t="s">
        <v>80</v>
      </c>
      <c r="AW150" s="14" t="s">
        <v>33</v>
      </c>
      <c r="AX150" s="14" t="s">
        <v>72</v>
      </c>
      <c r="AY150" s="250" t="s">
        <v>120</v>
      </c>
    </row>
    <row r="151" s="13" customFormat="1">
      <c r="A151" s="13"/>
      <c r="B151" s="220"/>
      <c r="C151" s="221"/>
      <c r="D151" s="215" t="s">
        <v>135</v>
      </c>
      <c r="E151" s="222" t="s">
        <v>19</v>
      </c>
      <c r="F151" s="223" t="s">
        <v>198</v>
      </c>
      <c r="G151" s="221"/>
      <c r="H151" s="224">
        <v>2.8500000000000001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135</v>
      </c>
      <c r="AU151" s="230" t="s">
        <v>82</v>
      </c>
      <c r="AV151" s="13" t="s">
        <v>82</v>
      </c>
      <c r="AW151" s="13" t="s">
        <v>33</v>
      </c>
      <c r="AX151" s="13" t="s">
        <v>72</v>
      </c>
      <c r="AY151" s="230" t="s">
        <v>120</v>
      </c>
    </row>
    <row r="152" s="13" customFormat="1">
      <c r="A152" s="13"/>
      <c r="B152" s="220"/>
      <c r="C152" s="221"/>
      <c r="D152" s="215" t="s">
        <v>135</v>
      </c>
      <c r="E152" s="222" t="s">
        <v>19</v>
      </c>
      <c r="F152" s="223" t="s">
        <v>199</v>
      </c>
      <c r="G152" s="221"/>
      <c r="H152" s="224">
        <v>2.75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135</v>
      </c>
      <c r="AU152" s="230" t="s">
        <v>82</v>
      </c>
      <c r="AV152" s="13" t="s">
        <v>82</v>
      </c>
      <c r="AW152" s="13" t="s">
        <v>33</v>
      </c>
      <c r="AX152" s="13" t="s">
        <v>72</v>
      </c>
      <c r="AY152" s="230" t="s">
        <v>120</v>
      </c>
    </row>
    <row r="153" s="14" customFormat="1">
      <c r="A153" s="14"/>
      <c r="B153" s="241"/>
      <c r="C153" s="242"/>
      <c r="D153" s="215" t="s">
        <v>135</v>
      </c>
      <c r="E153" s="243" t="s">
        <v>19</v>
      </c>
      <c r="F153" s="244" t="s">
        <v>200</v>
      </c>
      <c r="G153" s="242"/>
      <c r="H153" s="243" t="s">
        <v>19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135</v>
      </c>
      <c r="AU153" s="250" t="s">
        <v>82</v>
      </c>
      <c r="AV153" s="14" t="s">
        <v>80</v>
      </c>
      <c r="AW153" s="14" t="s">
        <v>33</v>
      </c>
      <c r="AX153" s="14" t="s">
        <v>72</v>
      </c>
      <c r="AY153" s="250" t="s">
        <v>120</v>
      </c>
    </row>
    <row r="154" s="13" customFormat="1">
      <c r="A154" s="13"/>
      <c r="B154" s="220"/>
      <c r="C154" s="221"/>
      <c r="D154" s="215" t="s">
        <v>135</v>
      </c>
      <c r="E154" s="222" t="s">
        <v>19</v>
      </c>
      <c r="F154" s="223" t="s">
        <v>201</v>
      </c>
      <c r="G154" s="221"/>
      <c r="H154" s="224">
        <v>10.603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135</v>
      </c>
      <c r="AU154" s="230" t="s">
        <v>82</v>
      </c>
      <c r="AV154" s="13" t="s">
        <v>82</v>
      </c>
      <c r="AW154" s="13" t="s">
        <v>33</v>
      </c>
      <c r="AX154" s="13" t="s">
        <v>72</v>
      </c>
      <c r="AY154" s="230" t="s">
        <v>120</v>
      </c>
    </row>
    <row r="155" s="15" customFormat="1">
      <c r="A155" s="15"/>
      <c r="B155" s="251"/>
      <c r="C155" s="252"/>
      <c r="D155" s="215" t="s">
        <v>135</v>
      </c>
      <c r="E155" s="253" t="s">
        <v>19</v>
      </c>
      <c r="F155" s="254" t="s">
        <v>202</v>
      </c>
      <c r="G155" s="252"/>
      <c r="H155" s="255">
        <v>16.202999999999999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1" t="s">
        <v>135</v>
      </c>
      <c r="AU155" s="261" t="s">
        <v>82</v>
      </c>
      <c r="AV155" s="15" t="s">
        <v>130</v>
      </c>
      <c r="AW155" s="15" t="s">
        <v>33</v>
      </c>
      <c r="AX155" s="15" t="s">
        <v>80</v>
      </c>
      <c r="AY155" s="261" t="s">
        <v>120</v>
      </c>
    </row>
    <row r="156" s="2" customFormat="1" ht="16.5" customHeight="1">
      <c r="A156" s="39"/>
      <c r="B156" s="40"/>
      <c r="C156" s="202" t="s">
        <v>178</v>
      </c>
      <c r="D156" s="202" t="s">
        <v>125</v>
      </c>
      <c r="E156" s="203" t="s">
        <v>223</v>
      </c>
      <c r="F156" s="204" t="s">
        <v>224</v>
      </c>
      <c r="G156" s="205" t="s">
        <v>145</v>
      </c>
      <c r="H156" s="206">
        <v>2.6859999999999999</v>
      </c>
      <c r="I156" s="207"/>
      <c r="J156" s="208">
        <f>ROUND(I156*H156,2)</f>
        <v>0</v>
      </c>
      <c r="K156" s="204" t="s">
        <v>129</v>
      </c>
      <c r="L156" s="45"/>
      <c r="M156" s="209" t="s">
        <v>19</v>
      </c>
      <c r="N156" s="210" t="s">
        <v>43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3" t="s">
        <v>178</v>
      </c>
      <c r="AT156" s="213" t="s">
        <v>125</v>
      </c>
      <c r="AU156" s="213" t="s">
        <v>82</v>
      </c>
      <c r="AY156" s="18" t="s">
        <v>120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8" t="s">
        <v>80</v>
      </c>
      <c r="BK156" s="214">
        <f>ROUND(I156*H156,2)</f>
        <v>0</v>
      </c>
      <c r="BL156" s="18" t="s">
        <v>178</v>
      </c>
      <c r="BM156" s="213" t="s">
        <v>225</v>
      </c>
    </row>
    <row r="157" s="2" customFormat="1">
      <c r="A157" s="39"/>
      <c r="B157" s="40"/>
      <c r="C157" s="41"/>
      <c r="D157" s="215" t="s">
        <v>133</v>
      </c>
      <c r="E157" s="41"/>
      <c r="F157" s="216" t="s">
        <v>226</v>
      </c>
      <c r="G157" s="41"/>
      <c r="H157" s="41"/>
      <c r="I157" s="217"/>
      <c r="J157" s="41"/>
      <c r="K157" s="41"/>
      <c r="L157" s="45"/>
      <c r="M157" s="218"/>
      <c r="N157" s="219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133</v>
      </c>
      <c r="AU157" s="18" t="s">
        <v>82</v>
      </c>
    </row>
    <row r="158" s="12" customFormat="1" ht="22.8" customHeight="1">
      <c r="A158" s="12"/>
      <c r="B158" s="186"/>
      <c r="C158" s="187"/>
      <c r="D158" s="188" t="s">
        <v>71</v>
      </c>
      <c r="E158" s="200" t="s">
        <v>227</v>
      </c>
      <c r="F158" s="200" t="s">
        <v>228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SUM(P159:P185)</f>
        <v>0</v>
      </c>
      <c r="Q158" s="194"/>
      <c r="R158" s="195">
        <f>SUM(R159:R185)</f>
        <v>1.2511211</v>
      </c>
      <c r="S158" s="194"/>
      <c r="T158" s="196">
        <f>SUM(T159:T185)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7" t="s">
        <v>82</v>
      </c>
      <c r="AT158" s="198" t="s">
        <v>71</v>
      </c>
      <c r="AU158" s="198" t="s">
        <v>80</v>
      </c>
      <c r="AY158" s="197" t="s">
        <v>120</v>
      </c>
      <c r="BK158" s="199">
        <f>SUM(BK159:BK185)</f>
        <v>0</v>
      </c>
    </row>
    <row r="159" s="2" customFormat="1" ht="21.75" customHeight="1">
      <c r="A159" s="39"/>
      <c r="B159" s="40"/>
      <c r="C159" s="202" t="s">
        <v>229</v>
      </c>
      <c r="D159" s="202" t="s">
        <v>125</v>
      </c>
      <c r="E159" s="203" t="s">
        <v>230</v>
      </c>
      <c r="F159" s="204" t="s">
        <v>231</v>
      </c>
      <c r="G159" s="205" t="s">
        <v>177</v>
      </c>
      <c r="H159" s="206">
        <v>207.55000000000001</v>
      </c>
      <c r="I159" s="207"/>
      <c r="J159" s="208">
        <f>ROUND(I159*H159,2)</f>
        <v>0</v>
      </c>
      <c r="K159" s="204" t="s">
        <v>129</v>
      </c>
      <c r="L159" s="45"/>
      <c r="M159" s="209" t="s">
        <v>19</v>
      </c>
      <c r="N159" s="210" t="s">
        <v>43</v>
      </c>
      <c r="O159" s="85"/>
      <c r="P159" s="211">
        <f>O159*H159</f>
        <v>0</v>
      </c>
      <c r="Q159" s="211">
        <v>0.00058</v>
      </c>
      <c r="R159" s="211">
        <f>Q159*H159</f>
        <v>0.12037900000000001</v>
      </c>
      <c r="S159" s="211">
        <v>0</v>
      </c>
      <c r="T159" s="21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3" t="s">
        <v>178</v>
      </c>
      <c r="AT159" s="213" t="s">
        <v>125</v>
      </c>
      <c r="AU159" s="213" t="s">
        <v>82</v>
      </c>
      <c r="AY159" s="18" t="s">
        <v>120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8" t="s">
        <v>80</v>
      </c>
      <c r="BK159" s="214">
        <f>ROUND(I159*H159,2)</f>
        <v>0</v>
      </c>
      <c r="BL159" s="18" t="s">
        <v>178</v>
      </c>
      <c r="BM159" s="213" t="s">
        <v>232</v>
      </c>
    </row>
    <row r="160" s="2" customFormat="1">
      <c r="A160" s="39"/>
      <c r="B160" s="40"/>
      <c r="C160" s="41"/>
      <c r="D160" s="215" t="s">
        <v>133</v>
      </c>
      <c r="E160" s="41"/>
      <c r="F160" s="216" t="s">
        <v>233</v>
      </c>
      <c r="G160" s="41"/>
      <c r="H160" s="41"/>
      <c r="I160" s="217"/>
      <c r="J160" s="41"/>
      <c r="K160" s="41"/>
      <c r="L160" s="45"/>
      <c r="M160" s="218"/>
      <c r="N160" s="219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82</v>
      </c>
    </row>
    <row r="161" s="13" customFormat="1">
      <c r="A161" s="13"/>
      <c r="B161" s="220"/>
      <c r="C161" s="221"/>
      <c r="D161" s="215" t="s">
        <v>135</v>
      </c>
      <c r="E161" s="222" t="s">
        <v>19</v>
      </c>
      <c r="F161" s="223" t="s">
        <v>83</v>
      </c>
      <c r="G161" s="221"/>
      <c r="H161" s="224">
        <v>207.55000000000001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135</v>
      </c>
      <c r="AU161" s="230" t="s">
        <v>82</v>
      </c>
      <c r="AV161" s="13" t="s">
        <v>82</v>
      </c>
      <c r="AW161" s="13" t="s">
        <v>33</v>
      </c>
      <c r="AX161" s="13" t="s">
        <v>80</v>
      </c>
      <c r="AY161" s="230" t="s">
        <v>120</v>
      </c>
    </row>
    <row r="162" s="2" customFormat="1" ht="16.5" customHeight="1">
      <c r="A162" s="39"/>
      <c r="B162" s="40"/>
      <c r="C162" s="231" t="s">
        <v>234</v>
      </c>
      <c r="D162" s="231" t="s">
        <v>192</v>
      </c>
      <c r="E162" s="232" t="s">
        <v>235</v>
      </c>
      <c r="F162" s="233" t="s">
        <v>236</v>
      </c>
      <c r="G162" s="234" t="s">
        <v>177</v>
      </c>
      <c r="H162" s="235">
        <v>217.928</v>
      </c>
      <c r="I162" s="236"/>
      <c r="J162" s="237">
        <f>ROUND(I162*H162,2)</f>
        <v>0</v>
      </c>
      <c r="K162" s="233" t="s">
        <v>129</v>
      </c>
      <c r="L162" s="238"/>
      <c r="M162" s="239" t="s">
        <v>19</v>
      </c>
      <c r="N162" s="240" t="s">
        <v>43</v>
      </c>
      <c r="O162" s="85"/>
      <c r="P162" s="211">
        <f>O162*H162</f>
        <v>0</v>
      </c>
      <c r="Q162" s="211">
        <v>0.0050000000000000001</v>
      </c>
      <c r="R162" s="211">
        <f>Q162*H162</f>
        <v>1.0896399999999999</v>
      </c>
      <c r="S162" s="211">
        <v>0</v>
      </c>
      <c r="T162" s="21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3" t="s">
        <v>195</v>
      </c>
      <c r="AT162" s="213" t="s">
        <v>192</v>
      </c>
      <c r="AU162" s="213" t="s">
        <v>82</v>
      </c>
      <c r="AY162" s="18" t="s">
        <v>120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8" t="s">
        <v>80</v>
      </c>
      <c r="BK162" s="214">
        <f>ROUND(I162*H162,2)</f>
        <v>0</v>
      </c>
      <c r="BL162" s="18" t="s">
        <v>178</v>
      </c>
      <c r="BM162" s="213" t="s">
        <v>237</v>
      </c>
    </row>
    <row r="163" s="2" customFormat="1">
      <c r="A163" s="39"/>
      <c r="B163" s="40"/>
      <c r="C163" s="41"/>
      <c r="D163" s="215" t="s">
        <v>133</v>
      </c>
      <c r="E163" s="41"/>
      <c r="F163" s="216" t="s">
        <v>236</v>
      </c>
      <c r="G163" s="41"/>
      <c r="H163" s="41"/>
      <c r="I163" s="217"/>
      <c r="J163" s="41"/>
      <c r="K163" s="41"/>
      <c r="L163" s="45"/>
      <c r="M163" s="218"/>
      <c r="N163" s="219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82</v>
      </c>
    </row>
    <row r="164" s="13" customFormat="1">
      <c r="A164" s="13"/>
      <c r="B164" s="220"/>
      <c r="C164" s="221"/>
      <c r="D164" s="215" t="s">
        <v>135</v>
      </c>
      <c r="E164" s="222" t="s">
        <v>19</v>
      </c>
      <c r="F164" s="223" t="s">
        <v>83</v>
      </c>
      <c r="G164" s="221"/>
      <c r="H164" s="224">
        <v>207.55000000000001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135</v>
      </c>
      <c r="AU164" s="230" t="s">
        <v>82</v>
      </c>
      <c r="AV164" s="13" t="s">
        <v>82</v>
      </c>
      <c r="AW164" s="13" t="s">
        <v>33</v>
      </c>
      <c r="AX164" s="13" t="s">
        <v>80</v>
      </c>
      <c r="AY164" s="230" t="s">
        <v>120</v>
      </c>
    </row>
    <row r="165" s="13" customFormat="1">
      <c r="A165" s="13"/>
      <c r="B165" s="220"/>
      <c r="C165" s="221"/>
      <c r="D165" s="215" t="s">
        <v>135</v>
      </c>
      <c r="E165" s="221"/>
      <c r="F165" s="223" t="s">
        <v>238</v>
      </c>
      <c r="G165" s="221"/>
      <c r="H165" s="224">
        <v>217.928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135</v>
      </c>
      <c r="AU165" s="230" t="s">
        <v>82</v>
      </c>
      <c r="AV165" s="13" t="s">
        <v>82</v>
      </c>
      <c r="AW165" s="13" t="s">
        <v>4</v>
      </c>
      <c r="AX165" s="13" t="s">
        <v>80</v>
      </c>
      <c r="AY165" s="230" t="s">
        <v>120</v>
      </c>
    </row>
    <row r="166" s="2" customFormat="1" ht="16.5" customHeight="1">
      <c r="A166" s="39"/>
      <c r="B166" s="40"/>
      <c r="C166" s="202" t="s">
        <v>239</v>
      </c>
      <c r="D166" s="202" t="s">
        <v>125</v>
      </c>
      <c r="E166" s="203" t="s">
        <v>240</v>
      </c>
      <c r="F166" s="204" t="s">
        <v>241</v>
      </c>
      <c r="G166" s="205" t="s">
        <v>177</v>
      </c>
      <c r="H166" s="206">
        <v>207.55000000000001</v>
      </c>
      <c r="I166" s="207"/>
      <c r="J166" s="208">
        <f>ROUND(I166*H166,2)</f>
        <v>0</v>
      </c>
      <c r="K166" s="204" t="s">
        <v>129</v>
      </c>
      <c r="L166" s="45"/>
      <c r="M166" s="209" t="s">
        <v>19</v>
      </c>
      <c r="N166" s="210" t="s">
        <v>43</v>
      </c>
      <c r="O166" s="85"/>
      <c r="P166" s="211">
        <f>O166*H166</f>
        <v>0</v>
      </c>
      <c r="Q166" s="211">
        <v>6.9999999999999994E-05</v>
      </c>
      <c r="R166" s="211">
        <f>Q166*H166</f>
        <v>0.0145285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178</v>
      </c>
      <c r="AT166" s="213" t="s">
        <v>125</v>
      </c>
      <c r="AU166" s="213" t="s">
        <v>82</v>
      </c>
      <c r="AY166" s="18" t="s">
        <v>120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80</v>
      </c>
      <c r="BK166" s="214">
        <f>ROUND(I166*H166,2)</f>
        <v>0</v>
      </c>
      <c r="BL166" s="18" t="s">
        <v>178</v>
      </c>
      <c r="BM166" s="213" t="s">
        <v>242</v>
      </c>
    </row>
    <row r="167" s="2" customFormat="1">
      <c r="A167" s="39"/>
      <c r="B167" s="40"/>
      <c r="C167" s="41"/>
      <c r="D167" s="215" t="s">
        <v>133</v>
      </c>
      <c r="E167" s="41"/>
      <c r="F167" s="216" t="s">
        <v>243</v>
      </c>
      <c r="G167" s="41"/>
      <c r="H167" s="41"/>
      <c r="I167" s="217"/>
      <c r="J167" s="41"/>
      <c r="K167" s="41"/>
      <c r="L167" s="45"/>
      <c r="M167" s="218"/>
      <c r="N167" s="219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82</v>
      </c>
    </row>
    <row r="168" s="13" customFormat="1">
      <c r="A168" s="13"/>
      <c r="B168" s="220"/>
      <c r="C168" s="221"/>
      <c r="D168" s="215" t="s">
        <v>135</v>
      </c>
      <c r="E168" s="222" t="s">
        <v>19</v>
      </c>
      <c r="F168" s="223" t="s">
        <v>83</v>
      </c>
      <c r="G168" s="221"/>
      <c r="H168" s="224">
        <v>207.55000000000001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0" t="s">
        <v>135</v>
      </c>
      <c r="AU168" s="230" t="s">
        <v>82</v>
      </c>
      <c r="AV168" s="13" t="s">
        <v>82</v>
      </c>
      <c r="AW168" s="13" t="s">
        <v>33</v>
      </c>
      <c r="AX168" s="13" t="s">
        <v>80</v>
      </c>
      <c r="AY168" s="230" t="s">
        <v>120</v>
      </c>
    </row>
    <row r="169" s="2" customFormat="1" ht="21.75" customHeight="1">
      <c r="A169" s="39"/>
      <c r="B169" s="40"/>
      <c r="C169" s="202" t="s">
        <v>244</v>
      </c>
      <c r="D169" s="202" t="s">
        <v>125</v>
      </c>
      <c r="E169" s="203" t="s">
        <v>245</v>
      </c>
      <c r="F169" s="204" t="s">
        <v>246</v>
      </c>
      <c r="G169" s="205" t="s">
        <v>177</v>
      </c>
      <c r="H169" s="206">
        <v>9.4399999999999995</v>
      </c>
      <c r="I169" s="207"/>
      <c r="J169" s="208">
        <f>ROUND(I169*H169,2)</f>
        <v>0</v>
      </c>
      <c r="K169" s="204" t="s">
        <v>129</v>
      </c>
      <c r="L169" s="45"/>
      <c r="M169" s="209" t="s">
        <v>19</v>
      </c>
      <c r="N169" s="210" t="s">
        <v>43</v>
      </c>
      <c r="O169" s="85"/>
      <c r="P169" s="211">
        <f>O169*H169</f>
        <v>0</v>
      </c>
      <c r="Q169" s="211">
        <v>0.00019000000000000001</v>
      </c>
      <c r="R169" s="211">
        <f>Q169*H169</f>
        <v>0.0017936</v>
      </c>
      <c r="S169" s="211">
        <v>0</v>
      </c>
      <c r="T169" s="21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3" t="s">
        <v>178</v>
      </c>
      <c r="AT169" s="213" t="s">
        <v>125</v>
      </c>
      <c r="AU169" s="213" t="s">
        <v>82</v>
      </c>
      <c r="AY169" s="18" t="s">
        <v>120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80</v>
      </c>
      <c r="BK169" s="214">
        <f>ROUND(I169*H169,2)</f>
        <v>0</v>
      </c>
      <c r="BL169" s="18" t="s">
        <v>178</v>
      </c>
      <c r="BM169" s="213" t="s">
        <v>247</v>
      </c>
    </row>
    <row r="170" s="2" customFormat="1">
      <c r="A170" s="39"/>
      <c r="B170" s="40"/>
      <c r="C170" s="41"/>
      <c r="D170" s="215" t="s">
        <v>133</v>
      </c>
      <c r="E170" s="41"/>
      <c r="F170" s="216" t="s">
        <v>248</v>
      </c>
      <c r="G170" s="41"/>
      <c r="H170" s="41"/>
      <c r="I170" s="217"/>
      <c r="J170" s="41"/>
      <c r="K170" s="41"/>
      <c r="L170" s="45"/>
      <c r="M170" s="218"/>
      <c r="N170" s="219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82</v>
      </c>
    </row>
    <row r="171" s="14" customFormat="1">
      <c r="A171" s="14"/>
      <c r="B171" s="241"/>
      <c r="C171" s="242"/>
      <c r="D171" s="215" t="s">
        <v>135</v>
      </c>
      <c r="E171" s="243" t="s">
        <v>19</v>
      </c>
      <c r="F171" s="244" t="s">
        <v>249</v>
      </c>
      <c r="G171" s="242"/>
      <c r="H171" s="243" t="s">
        <v>19</v>
      </c>
      <c r="I171" s="245"/>
      <c r="J171" s="242"/>
      <c r="K171" s="242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135</v>
      </c>
      <c r="AU171" s="250" t="s">
        <v>82</v>
      </c>
      <c r="AV171" s="14" t="s">
        <v>80</v>
      </c>
      <c r="AW171" s="14" t="s">
        <v>33</v>
      </c>
      <c r="AX171" s="14" t="s">
        <v>72</v>
      </c>
      <c r="AY171" s="250" t="s">
        <v>120</v>
      </c>
    </row>
    <row r="172" s="13" customFormat="1">
      <c r="A172" s="13"/>
      <c r="B172" s="220"/>
      <c r="C172" s="221"/>
      <c r="D172" s="215" t="s">
        <v>135</v>
      </c>
      <c r="E172" s="222" t="s">
        <v>19</v>
      </c>
      <c r="F172" s="223" t="s">
        <v>198</v>
      </c>
      <c r="G172" s="221"/>
      <c r="H172" s="224">
        <v>2.8500000000000001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135</v>
      </c>
      <c r="AU172" s="230" t="s">
        <v>82</v>
      </c>
      <c r="AV172" s="13" t="s">
        <v>82</v>
      </c>
      <c r="AW172" s="13" t="s">
        <v>33</v>
      </c>
      <c r="AX172" s="13" t="s">
        <v>72</v>
      </c>
      <c r="AY172" s="230" t="s">
        <v>120</v>
      </c>
    </row>
    <row r="173" s="13" customFormat="1">
      <c r="A173" s="13"/>
      <c r="B173" s="220"/>
      <c r="C173" s="221"/>
      <c r="D173" s="215" t="s">
        <v>135</v>
      </c>
      <c r="E173" s="222" t="s">
        <v>19</v>
      </c>
      <c r="F173" s="223" t="s">
        <v>199</v>
      </c>
      <c r="G173" s="221"/>
      <c r="H173" s="224">
        <v>2.75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135</v>
      </c>
      <c r="AU173" s="230" t="s">
        <v>82</v>
      </c>
      <c r="AV173" s="13" t="s">
        <v>82</v>
      </c>
      <c r="AW173" s="13" t="s">
        <v>33</v>
      </c>
      <c r="AX173" s="13" t="s">
        <v>72</v>
      </c>
      <c r="AY173" s="230" t="s">
        <v>120</v>
      </c>
    </row>
    <row r="174" s="13" customFormat="1">
      <c r="A174" s="13"/>
      <c r="B174" s="220"/>
      <c r="C174" s="221"/>
      <c r="D174" s="215" t="s">
        <v>135</v>
      </c>
      <c r="E174" s="222" t="s">
        <v>19</v>
      </c>
      <c r="F174" s="223" t="s">
        <v>250</v>
      </c>
      <c r="G174" s="221"/>
      <c r="H174" s="224">
        <v>3.8399999999999999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135</v>
      </c>
      <c r="AU174" s="230" t="s">
        <v>82</v>
      </c>
      <c r="AV174" s="13" t="s">
        <v>82</v>
      </c>
      <c r="AW174" s="13" t="s">
        <v>33</v>
      </c>
      <c r="AX174" s="13" t="s">
        <v>72</v>
      </c>
      <c r="AY174" s="230" t="s">
        <v>120</v>
      </c>
    </row>
    <row r="175" s="15" customFormat="1">
      <c r="A175" s="15"/>
      <c r="B175" s="251"/>
      <c r="C175" s="252"/>
      <c r="D175" s="215" t="s">
        <v>135</v>
      </c>
      <c r="E175" s="253" t="s">
        <v>19</v>
      </c>
      <c r="F175" s="254" t="s">
        <v>202</v>
      </c>
      <c r="G175" s="252"/>
      <c r="H175" s="255">
        <v>9.4399999999999995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1" t="s">
        <v>135</v>
      </c>
      <c r="AU175" s="261" t="s">
        <v>82</v>
      </c>
      <c r="AV175" s="15" t="s">
        <v>130</v>
      </c>
      <c r="AW175" s="15" t="s">
        <v>33</v>
      </c>
      <c r="AX175" s="15" t="s">
        <v>80</v>
      </c>
      <c r="AY175" s="261" t="s">
        <v>120</v>
      </c>
    </row>
    <row r="176" s="2" customFormat="1" ht="16.5" customHeight="1">
      <c r="A176" s="39"/>
      <c r="B176" s="40"/>
      <c r="C176" s="231" t="s">
        <v>7</v>
      </c>
      <c r="D176" s="231" t="s">
        <v>192</v>
      </c>
      <c r="E176" s="232" t="s">
        <v>251</v>
      </c>
      <c r="F176" s="233" t="s">
        <v>252</v>
      </c>
      <c r="G176" s="234" t="s">
        <v>177</v>
      </c>
      <c r="H176" s="235">
        <v>9.9120000000000008</v>
      </c>
      <c r="I176" s="236"/>
      <c r="J176" s="237">
        <f>ROUND(I176*H176,2)</f>
        <v>0</v>
      </c>
      <c r="K176" s="233" t="s">
        <v>129</v>
      </c>
      <c r="L176" s="238"/>
      <c r="M176" s="239" t="s">
        <v>19</v>
      </c>
      <c r="N176" s="240" t="s">
        <v>43</v>
      </c>
      <c r="O176" s="85"/>
      <c r="P176" s="211">
        <f>O176*H176</f>
        <v>0</v>
      </c>
      <c r="Q176" s="211">
        <v>0.0025000000000000001</v>
      </c>
      <c r="R176" s="211">
        <f>Q176*H176</f>
        <v>0.024780000000000003</v>
      </c>
      <c r="S176" s="211">
        <v>0</v>
      </c>
      <c r="T176" s="21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3" t="s">
        <v>195</v>
      </c>
      <c r="AT176" s="213" t="s">
        <v>192</v>
      </c>
      <c r="AU176" s="213" t="s">
        <v>82</v>
      </c>
      <c r="AY176" s="18" t="s">
        <v>120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8" t="s">
        <v>80</v>
      </c>
      <c r="BK176" s="214">
        <f>ROUND(I176*H176,2)</f>
        <v>0</v>
      </c>
      <c r="BL176" s="18" t="s">
        <v>178</v>
      </c>
      <c r="BM176" s="213" t="s">
        <v>253</v>
      </c>
    </row>
    <row r="177" s="2" customFormat="1">
      <c r="A177" s="39"/>
      <c r="B177" s="40"/>
      <c r="C177" s="41"/>
      <c r="D177" s="215" t="s">
        <v>133</v>
      </c>
      <c r="E177" s="41"/>
      <c r="F177" s="216" t="s">
        <v>252</v>
      </c>
      <c r="G177" s="41"/>
      <c r="H177" s="41"/>
      <c r="I177" s="217"/>
      <c r="J177" s="41"/>
      <c r="K177" s="41"/>
      <c r="L177" s="45"/>
      <c r="M177" s="218"/>
      <c r="N177" s="219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82</v>
      </c>
    </row>
    <row r="178" s="14" customFormat="1">
      <c r="A178" s="14"/>
      <c r="B178" s="241"/>
      <c r="C178" s="242"/>
      <c r="D178" s="215" t="s">
        <v>135</v>
      </c>
      <c r="E178" s="243" t="s">
        <v>19</v>
      </c>
      <c r="F178" s="244" t="s">
        <v>249</v>
      </c>
      <c r="G178" s="242"/>
      <c r="H178" s="243" t="s">
        <v>19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135</v>
      </c>
      <c r="AU178" s="250" t="s">
        <v>82</v>
      </c>
      <c r="AV178" s="14" t="s">
        <v>80</v>
      </c>
      <c r="AW178" s="14" t="s">
        <v>33</v>
      </c>
      <c r="AX178" s="14" t="s">
        <v>72</v>
      </c>
      <c r="AY178" s="250" t="s">
        <v>120</v>
      </c>
    </row>
    <row r="179" s="13" customFormat="1">
      <c r="A179" s="13"/>
      <c r="B179" s="220"/>
      <c r="C179" s="221"/>
      <c r="D179" s="215" t="s">
        <v>135</v>
      </c>
      <c r="E179" s="222" t="s">
        <v>19</v>
      </c>
      <c r="F179" s="223" t="s">
        <v>198</v>
      </c>
      <c r="G179" s="221"/>
      <c r="H179" s="224">
        <v>2.8500000000000001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135</v>
      </c>
      <c r="AU179" s="230" t="s">
        <v>82</v>
      </c>
      <c r="AV179" s="13" t="s">
        <v>82</v>
      </c>
      <c r="AW179" s="13" t="s">
        <v>33</v>
      </c>
      <c r="AX179" s="13" t="s">
        <v>72</v>
      </c>
      <c r="AY179" s="230" t="s">
        <v>120</v>
      </c>
    </row>
    <row r="180" s="13" customFormat="1">
      <c r="A180" s="13"/>
      <c r="B180" s="220"/>
      <c r="C180" s="221"/>
      <c r="D180" s="215" t="s">
        <v>135</v>
      </c>
      <c r="E180" s="222" t="s">
        <v>19</v>
      </c>
      <c r="F180" s="223" t="s">
        <v>199</v>
      </c>
      <c r="G180" s="221"/>
      <c r="H180" s="224">
        <v>2.75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135</v>
      </c>
      <c r="AU180" s="230" t="s">
        <v>82</v>
      </c>
      <c r="AV180" s="13" t="s">
        <v>82</v>
      </c>
      <c r="AW180" s="13" t="s">
        <v>33</v>
      </c>
      <c r="AX180" s="13" t="s">
        <v>72</v>
      </c>
      <c r="AY180" s="230" t="s">
        <v>120</v>
      </c>
    </row>
    <row r="181" s="13" customFormat="1">
      <c r="A181" s="13"/>
      <c r="B181" s="220"/>
      <c r="C181" s="221"/>
      <c r="D181" s="215" t="s">
        <v>135</v>
      </c>
      <c r="E181" s="222" t="s">
        <v>19</v>
      </c>
      <c r="F181" s="223" t="s">
        <v>250</v>
      </c>
      <c r="G181" s="221"/>
      <c r="H181" s="224">
        <v>3.8399999999999999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135</v>
      </c>
      <c r="AU181" s="230" t="s">
        <v>82</v>
      </c>
      <c r="AV181" s="13" t="s">
        <v>82</v>
      </c>
      <c r="AW181" s="13" t="s">
        <v>33</v>
      </c>
      <c r="AX181" s="13" t="s">
        <v>72</v>
      </c>
      <c r="AY181" s="230" t="s">
        <v>120</v>
      </c>
    </row>
    <row r="182" s="15" customFormat="1">
      <c r="A182" s="15"/>
      <c r="B182" s="251"/>
      <c r="C182" s="252"/>
      <c r="D182" s="215" t="s">
        <v>135</v>
      </c>
      <c r="E182" s="253" t="s">
        <v>19</v>
      </c>
      <c r="F182" s="254" t="s">
        <v>202</v>
      </c>
      <c r="G182" s="252"/>
      <c r="H182" s="255">
        <v>9.4399999999999995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1" t="s">
        <v>135</v>
      </c>
      <c r="AU182" s="261" t="s">
        <v>82</v>
      </c>
      <c r="AV182" s="15" t="s">
        <v>130</v>
      </c>
      <c r="AW182" s="15" t="s">
        <v>33</v>
      </c>
      <c r="AX182" s="15" t="s">
        <v>80</v>
      </c>
      <c r="AY182" s="261" t="s">
        <v>120</v>
      </c>
    </row>
    <row r="183" s="13" customFormat="1">
      <c r="A183" s="13"/>
      <c r="B183" s="220"/>
      <c r="C183" s="221"/>
      <c r="D183" s="215" t="s">
        <v>135</v>
      </c>
      <c r="E183" s="221"/>
      <c r="F183" s="223" t="s">
        <v>254</v>
      </c>
      <c r="G183" s="221"/>
      <c r="H183" s="224">
        <v>9.9120000000000008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135</v>
      </c>
      <c r="AU183" s="230" t="s">
        <v>82</v>
      </c>
      <c r="AV183" s="13" t="s">
        <v>82</v>
      </c>
      <c r="AW183" s="13" t="s">
        <v>4</v>
      </c>
      <c r="AX183" s="13" t="s">
        <v>80</v>
      </c>
      <c r="AY183" s="230" t="s">
        <v>120</v>
      </c>
    </row>
    <row r="184" s="2" customFormat="1" ht="16.5" customHeight="1">
      <c r="A184" s="39"/>
      <c r="B184" s="40"/>
      <c r="C184" s="202" t="s">
        <v>255</v>
      </c>
      <c r="D184" s="202" t="s">
        <v>125</v>
      </c>
      <c r="E184" s="203" t="s">
        <v>256</v>
      </c>
      <c r="F184" s="204" t="s">
        <v>257</v>
      </c>
      <c r="G184" s="205" t="s">
        <v>145</v>
      </c>
      <c r="H184" s="206">
        <v>2.6859999999999999</v>
      </c>
      <c r="I184" s="207"/>
      <c r="J184" s="208">
        <f>ROUND(I184*H184,2)</f>
        <v>0</v>
      </c>
      <c r="K184" s="204" t="s">
        <v>129</v>
      </c>
      <c r="L184" s="45"/>
      <c r="M184" s="209" t="s">
        <v>19</v>
      </c>
      <c r="N184" s="210" t="s">
        <v>43</v>
      </c>
      <c r="O184" s="85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3" t="s">
        <v>178</v>
      </c>
      <c r="AT184" s="213" t="s">
        <v>125</v>
      </c>
      <c r="AU184" s="213" t="s">
        <v>82</v>
      </c>
      <c r="AY184" s="18" t="s">
        <v>120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80</v>
      </c>
      <c r="BK184" s="214">
        <f>ROUND(I184*H184,2)</f>
        <v>0</v>
      </c>
      <c r="BL184" s="18" t="s">
        <v>178</v>
      </c>
      <c r="BM184" s="213" t="s">
        <v>258</v>
      </c>
    </row>
    <row r="185" s="2" customFormat="1">
      <c r="A185" s="39"/>
      <c r="B185" s="40"/>
      <c r="C185" s="41"/>
      <c r="D185" s="215" t="s">
        <v>133</v>
      </c>
      <c r="E185" s="41"/>
      <c r="F185" s="216" t="s">
        <v>259</v>
      </c>
      <c r="G185" s="41"/>
      <c r="H185" s="41"/>
      <c r="I185" s="217"/>
      <c r="J185" s="41"/>
      <c r="K185" s="41"/>
      <c r="L185" s="45"/>
      <c r="M185" s="218"/>
      <c r="N185" s="219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82</v>
      </c>
    </row>
    <row r="186" s="12" customFormat="1" ht="22.8" customHeight="1">
      <c r="A186" s="12"/>
      <c r="B186" s="186"/>
      <c r="C186" s="187"/>
      <c r="D186" s="188" t="s">
        <v>71</v>
      </c>
      <c r="E186" s="200" t="s">
        <v>260</v>
      </c>
      <c r="F186" s="200" t="s">
        <v>261</v>
      </c>
      <c r="G186" s="187"/>
      <c r="H186" s="187"/>
      <c r="I186" s="190"/>
      <c r="J186" s="201">
        <f>BK186</f>
        <v>0</v>
      </c>
      <c r="K186" s="187"/>
      <c r="L186" s="192"/>
      <c r="M186" s="193"/>
      <c r="N186" s="194"/>
      <c r="O186" s="194"/>
      <c r="P186" s="195">
        <f>SUM(P187:P200)</f>
        <v>0</v>
      </c>
      <c r="Q186" s="194"/>
      <c r="R186" s="195">
        <f>SUM(R187:R200)</f>
        <v>0.0109</v>
      </c>
      <c r="S186" s="194"/>
      <c r="T186" s="196">
        <f>SUM(T187:T200)</f>
        <v>0.040219999999999999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82</v>
      </c>
      <c r="AT186" s="198" t="s">
        <v>71</v>
      </c>
      <c r="AU186" s="198" t="s">
        <v>80</v>
      </c>
      <c r="AY186" s="197" t="s">
        <v>120</v>
      </c>
      <c r="BK186" s="199">
        <f>SUM(BK187:BK200)</f>
        <v>0</v>
      </c>
    </row>
    <row r="187" s="2" customFormat="1" ht="16.5" customHeight="1">
      <c r="A187" s="39"/>
      <c r="B187" s="40"/>
      <c r="C187" s="202" t="s">
        <v>262</v>
      </c>
      <c r="D187" s="202" t="s">
        <v>125</v>
      </c>
      <c r="E187" s="203" t="s">
        <v>263</v>
      </c>
      <c r="F187" s="204" t="s">
        <v>264</v>
      </c>
      <c r="G187" s="205" t="s">
        <v>265</v>
      </c>
      <c r="H187" s="206">
        <v>1</v>
      </c>
      <c r="I187" s="207"/>
      <c r="J187" s="208">
        <f>ROUND(I187*H187,2)</f>
        <v>0</v>
      </c>
      <c r="K187" s="204" t="s">
        <v>129</v>
      </c>
      <c r="L187" s="45"/>
      <c r="M187" s="209" t="s">
        <v>19</v>
      </c>
      <c r="N187" s="210" t="s">
        <v>43</v>
      </c>
      <c r="O187" s="85"/>
      <c r="P187" s="211">
        <f>O187*H187</f>
        <v>0</v>
      </c>
      <c r="Q187" s="211">
        <v>0.00157</v>
      </c>
      <c r="R187" s="211">
        <f>Q187*H187</f>
        <v>0.00157</v>
      </c>
      <c r="S187" s="211">
        <v>0</v>
      </c>
      <c r="T187" s="21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3" t="s">
        <v>178</v>
      </c>
      <c r="AT187" s="213" t="s">
        <v>125</v>
      </c>
      <c r="AU187" s="213" t="s">
        <v>82</v>
      </c>
      <c r="AY187" s="18" t="s">
        <v>120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8" t="s">
        <v>80</v>
      </c>
      <c r="BK187" s="214">
        <f>ROUND(I187*H187,2)</f>
        <v>0</v>
      </c>
      <c r="BL187" s="18" t="s">
        <v>178</v>
      </c>
      <c r="BM187" s="213" t="s">
        <v>266</v>
      </c>
    </row>
    <row r="188" s="2" customFormat="1">
      <c r="A188" s="39"/>
      <c r="B188" s="40"/>
      <c r="C188" s="41"/>
      <c r="D188" s="215" t="s">
        <v>133</v>
      </c>
      <c r="E188" s="41"/>
      <c r="F188" s="216" t="s">
        <v>267</v>
      </c>
      <c r="G188" s="41"/>
      <c r="H188" s="41"/>
      <c r="I188" s="217"/>
      <c r="J188" s="41"/>
      <c r="K188" s="41"/>
      <c r="L188" s="45"/>
      <c r="M188" s="218"/>
      <c r="N188" s="219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133</v>
      </c>
      <c r="AU188" s="18" t="s">
        <v>82</v>
      </c>
    </row>
    <row r="189" s="13" customFormat="1">
      <c r="A189" s="13"/>
      <c r="B189" s="220"/>
      <c r="C189" s="221"/>
      <c r="D189" s="215" t="s">
        <v>135</v>
      </c>
      <c r="E189" s="222" t="s">
        <v>19</v>
      </c>
      <c r="F189" s="223" t="s">
        <v>268</v>
      </c>
      <c r="G189" s="221"/>
      <c r="H189" s="224">
        <v>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135</v>
      </c>
      <c r="AU189" s="230" t="s">
        <v>82</v>
      </c>
      <c r="AV189" s="13" t="s">
        <v>82</v>
      </c>
      <c r="AW189" s="13" t="s">
        <v>33</v>
      </c>
      <c r="AX189" s="13" t="s">
        <v>80</v>
      </c>
      <c r="AY189" s="230" t="s">
        <v>120</v>
      </c>
    </row>
    <row r="190" s="2" customFormat="1" ht="16.5" customHeight="1">
      <c r="A190" s="39"/>
      <c r="B190" s="40"/>
      <c r="C190" s="202" t="s">
        <v>269</v>
      </c>
      <c r="D190" s="202" t="s">
        <v>125</v>
      </c>
      <c r="E190" s="203" t="s">
        <v>270</v>
      </c>
      <c r="F190" s="204" t="s">
        <v>271</v>
      </c>
      <c r="G190" s="205" t="s">
        <v>265</v>
      </c>
      <c r="H190" s="206">
        <v>2.3999999999999999</v>
      </c>
      <c r="I190" s="207"/>
      <c r="J190" s="208">
        <f>ROUND(I190*H190,2)</f>
        <v>0</v>
      </c>
      <c r="K190" s="204" t="s">
        <v>129</v>
      </c>
      <c r="L190" s="45"/>
      <c r="M190" s="209" t="s">
        <v>19</v>
      </c>
      <c r="N190" s="210" t="s">
        <v>43</v>
      </c>
      <c r="O190" s="85"/>
      <c r="P190" s="211">
        <f>O190*H190</f>
        <v>0</v>
      </c>
      <c r="Q190" s="211">
        <v>0.0015</v>
      </c>
      <c r="R190" s="211">
        <f>Q190*H190</f>
        <v>0.0035999999999999999</v>
      </c>
      <c r="S190" s="211">
        <v>0</v>
      </c>
      <c r="T190" s="21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3" t="s">
        <v>178</v>
      </c>
      <c r="AT190" s="213" t="s">
        <v>125</v>
      </c>
      <c r="AU190" s="213" t="s">
        <v>82</v>
      </c>
      <c r="AY190" s="18" t="s">
        <v>120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8" t="s">
        <v>80</v>
      </c>
      <c r="BK190" s="214">
        <f>ROUND(I190*H190,2)</f>
        <v>0</v>
      </c>
      <c r="BL190" s="18" t="s">
        <v>178</v>
      </c>
      <c r="BM190" s="213" t="s">
        <v>272</v>
      </c>
    </row>
    <row r="191" s="2" customFormat="1">
      <c r="A191" s="39"/>
      <c r="B191" s="40"/>
      <c r="C191" s="41"/>
      <c r="D191" s="215" t="s">
        <v>133</v>
      </c>
      <c r="E191" s="41"/>
      <c r="F191" s="216" t="s">
        <v>273</v>
      </c>
      <c r="G191" s="41"/>
      <c r="H191" s="41"/>
      <c r="I191" s="217"/>
      <c r="J191" s="41"/>
      <c r="K191" s="41"/>
      <c r="L191" s="45"/>
      <c r="M191" s="218"/>
      <c r="N191" s="219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133</v>
      </c>
      <c r="AU191" s="18" t="s">
        <v>82</v>
      </c>
    </row>
    <row r="192" s="13" customFormat="1">
      <c r="A192" s="13"/>
      <c r="B192" s="220"/>
      <c r="C192" s="221"/>
      <c r="D192" s="215" t="s">
        <v>135</v>
      </c>
      <c r="E192" s="222" t="s">
        <v>19</v>
      </c>
      <c r="F192" s="223" t="s">
        <v>274</v>
      </c>
      <c r="G192" s="221"/>
      <c r="H192" s="224">
        <v>2.3999999999999999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135</v>
      </c>
      <c r="AU192" s="230" t="s">
        <v>82</v>
      </c>
      <c r="AV192" s="13" t="s">
        <v>82</v>
      </c>
      <c r="AW192" s="13" t="s">
        <v>33</v>
      </c>
      <c r="AX192" s="13" t="s">
        <v>80</v>
      </c>
      <c r="AY192" s="230" t="s">
        <v>120</v>
      </c>
    </row>
    <row r="193" s="2" customFormat="1" ht="16.5" customHeight="1">
      <c r="A193" s="39"/>
      <c r="B193" s="40"/>
      <c r="C193" s="202" t="s">
        <v>275</v>
      </c>
      <c r="D193" s="202" t="s">
        <v>125</v>
      </c>
      <c r="E193" s="203" t="s">
        <v>276</v>
      </c>
      <c r="F193" s="204" t="s">
        <v>277</v>
      </c>
      <c r="G193" s="205" t="s">
        <v>128</v>
      </c>
      <c r="H193" s="206">
        <v>2</v>
      </c>
      <c r="I193" s="207"/>
      <c r="J193" s="208">
        <f>ROUND(I193*H193,2)</f>
        <v>0</v>
      </c>
      <c r="K193" s="204" t="s">
        <v>129</v>
      </c>
      <c r="L193" s="45"/>
      <c r="M193" s="209" t="s">
        <v>19</v>
      </c>
      <c r="N193" s="210" t="s">
        <v>43</v>
      </c>
      <c r="O193" s="85"/>
      <c r="P193" s="211">
        <f>O193*H193</f>
        <v>0</v>
      </c>
      <c r="Q193" s="211">
        <v>0</v>
      </c>
      <c r="R193" s="211">
        <f>Q193*H193</f>
        <v>0</v>
      </c>
      <c r="S193" s="211">
        <v>0.020109999999999999</v>
      </c>
      <c r="T193" s="212">
        <f>S193*H193</f>
        <v>0.040219999999999999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3" t="s">
        <v>178</v>
      </c>
      <c r="AT193" s="213" t="s">
        <v>125</v>
      </c>
      <c r="AU193" s="213" t="s">
        <v>82</v>
      </c>
      <c r="AY193" s="18" t="s">
        <v>120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8" t="s">
        <v>80</v>
      </c>
      <c r="BK193" s="214">
        <f>ROUND(I193*H193,2)</f>
        <v>0</v>
      </c>
      <c r="BL193" s="18" t="s">
        <v>178</v>
      </c>
      <c r="BM193" s="213" t="s">
        <v>278</v>
      </c>
    </row>
    <row r="194" s="2" customFormat="1">
      <c r="A194" s="39"/>
      <c r="B194" s="40"/>
      <c r="C194" s="41"/>
      <c r="D194" s="215" t="s">
        <v>133</v>
      </c>
      <c r="E194" s="41"/>
      <c r="F194" s="216" t="s">
        <v>279</v>
      </c>
      <c r="G194" s="41"/>
      <c r="H194" s="41"/>
      <c r="I194" s="217"/>
      <c r="J194" s="41"/>
      <c r="K194" s="41"/>
      <c r="L194" s="45"/>
      <c r="M194" s="218"/>
      <c r="N194" s="219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133</v>
      </c>
      <c r="AU194" s="18" t="s">
        <v>82</v>
      </c>
    </row>
    <row r="195" s="2" customFormat="1" ht="16.5" customHeight="1">
      <c r="A195" s="39"/>
      <c r="B195" s="40"/>
      <c r="C195" s="202" t="s">
        <v>280</v>
      </c>
      <c r="D195" s="202" t="s">
        <v>125</v>
      </c>
      <c r="E195" s="203" t="s">
        <v>281</v>
      </c>
      <c r="F195" s="204" t="s">
        <v>282</v>
      </c>
      <c r="G195" s="205" t="s">
        <v>128</v>
      </c>
      <c r="H195" s="206">
        <v>2</v>
      </c>
      <c r="I195" s="207"/>
      <c r="J195" s="208">
        <f>ROUND(I195*H195,2)</f>
        <v>0</v>
      </c>
      <c r="K195" s="204" t="s">
        <v>129</v>
      </c>
      <c r="L195" s="45"/>
      <c r="M195" s="209" t="s">
        <v>19</v>
      </c>
      <c r="N195" s="210" t="s">
        <v>43</v>
      </c>
      <c r="O195" s="85"/>
      <c r="P195" s="211">
        <f>O195*H195</f>
        <v>0</v>
      </c>
      <c r="Q195" s="211">
        <v>0.0024299999999999999</v>
      </c>
      <c r="R195" s="211">
        <f>Q195*H195</f>
        <v>0.0048599999999999997</v>
      </c>
      <c r="S195" s="211">
        <v>0</v>
      </c>
      <c r="T195" s="21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3" t="s">
        <v>178</v>
      </c>
      <c r="AT195" s="213" t="s">
        <v>125</v>
      </c>
      <c r="AU195" s="213" t="s">
        <v>82</v>
      </c>
      <c r="AY195" s="18" t="s">
        <v>120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8" t="s">
        <v>80</v>
      </c>
      <c r="BK195" s="214">
        <f>ROUND(I195*H195,2)</f>
        <v>0</v>
      </c>
      <c r="BL195" s="18" t="s">
        <v>178</v>
      </c>
      <c r="BM195" s="213" t="s">
        <v>283</v>
      </c>
    </row>
    <row r="196" s="2" customFormat="1">
      <c r="A196" s="39"/>
      <c r="B196" s="40"/>
      <c r="C196" s="41"/>
      <c r="D196" s="215" t="s">
        <v>133</v>
      </c>
      <c r="E196" s="41"/>
      <c r="F196" s="216" t="s">
        <v>284</v>
      </c>
      <c r="G196" s="41"/>
      <c r="H196" s="41"/>
      <c r="I196" s="217"/>
      <c r="J196" s="41"/>
      <c r="K196" s="41"/>
      <c r="L196" s="45"/>
      <c r="M196" s="218"/>
      <c r="N196" s="219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133</v>
      </c>
      <c r="AU196" s="18" t="s">
        <v>82</v>
      </c>
    </row>
    <row r="197" s="2" customFormat="1" ht="16.5" customHeight="1">
      <c r="A197" s="39"/>
      <c r="B197" s="40"/>
      <c r="C197" s="202" t="s">
        <v>285</v>
      </c>
      <c r="D197" s="202" t="s">
        <v>125</v>
      </c>
      <c r="E197" s="203" t="s">
        <v>286</v>
      </c>
      <c r="F197" s="204" t="s">
        <v>287</v>
      </c>
      <c r="G197" s="205" t="s">
        <v>128</v>
      </c>
      <c r="H197" s="206">
        <v>3</v>
      </c>
      <c r="I197" s="207"/>
      <c r="J197" s="208">
        <f>ROUND(I197*H197,2)</f>
        <v>0</v>
      </c>
      <c r="K197" s="204" t="s">
        <v>129</v>
      </c>
      <c r="L197" s="45"/>
      <c r="M197" s="209" t="s">
        <v>19</v>
      </c>
      <c r="N197" s="210" t="s">
        <v>43</v>
      </c>
      <c r="O197" s="85"/>
      <c r="P197" s="211">
        <f>O197*H197</f>
        <v>0</v>
      </c>
      <c r="Q197" s="211">
        <v>0.00029</v>
      </c>
      <c r="R197" s="211">
        <f>Q197*H197</f>
        <v>0.00087000000000000001</v>
      </c>
      <c r="S197" s="211">
        <v>0</v>
      </c>
      <c r="T197" s="21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3" t="s">
        <v>178</v>
      </c>
      <c r="AT197" s="213" t="s">
        <v>125</v>
      </c>
      <c r="AU197" s="213" t="s">
        <v>82</v>
      </c>
      <c r="AY197" s="18" t="s">
        <v>120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8" t="s">
        <v>80</v>
      </c>
      <c r="BK197" s="214">
        <f>ROUND(I197*H197,2)</f>
        <v>0</v>
      </c>
      <c r="BL197" s="18" t="s">
        <v>178</v>
      </c>
      <c r="BM197" s="213" t="s">
        <v>288</v>
      </c>
    </row>
    <row r="198" s="2" customFormat="1">
      <c r="A198" s="39"/>
      <c r="B198" s="40"/>
      <c r="C198" s="41"/>
      <c r="D198" s="215" t="s">
        <v>133</v>
      </c>
      <c r="E198" s="41"/>
      <c r="F198" s="216" t="s">
        <v>289</v>
      </c>
      <c r="G198" s="41"/>
      <c r="H198" s="41"/>
      <c r="I198" s="217"/>
      <c r="J198" s="41"/>
      <c r="K198" s="41"/>
      <c r="L198" s="45"/>
      <c r="M198" s="218"/>
      <c r="N198" s="219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133</v>
      </c>
      <c r="AU198" s="18" t="s">
        <v>82</v>
      </c>
    </row>
    <row r="199" s="2" customFormat="1" ht="16.5" customHeight="1">
      <c r="A199" s="39"/>
      <c r="B199" s="40"/>
      <c r="C199" s="202" t="s">
        <v>290</v>
      </c>
      <c r="D199" s="202" t="s">
        <v>125</v>
      </c>
      <c r="E199" s="203" t="s">
        <v>291</v>
      </c>
      <c r="F199" s="204" t="s">
        <v>292</v>
      </c>
      <c r="G199" s="205" t="s">
        <v>145</v>
      </c>
      <c r="H199" s="206">
        <v>0.010999999999999999</v>
      </c>
      <c r="I199" s="207"/>
      <c r="J199" s="208">
        <f>ROUND(I199*H199,2)</f>
        <v>0</v>
      </c>
      <c r="K199" s="204" t="s">
        <v>129</v>
      </c>
      <c r="L199" s="45"/>
      <c r="M199" s="209" t="s">
        <v>19</v>
      </c>
      <c r="N199" s="210" t="s">
        <v>43</v>
      </c>
      <c r="O199" s="85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3" t="s">
        <v>178</v>
      </c>
      <c r="AT199" s="213" t="s">
        <v>125</v>
      </c>
      <c r="AU199" s="213" t="s">
        <v>82</v>
      </c>
      <c r="AY199" s="18" t="s">
        <v>120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8" t="s">
        <v>80</v>
      </c>
      <c r="BK199" s="214">
        <f>ROUND(I199*H199,2)</f>
        <v>0</v>
      </c>
      <c r="BL199" s="18" t="s">
        <v>178</v>
      </c>
      <c r="BM199" s="213" t="s">
        <v>293</v>
      </c>
    </row>
    <row r="200" s="2" customFormat="1">
      <c r="A200" s="39"/>
      <c r="B200" s="40"/>
      <c r="C200" s="41"/>
      <c r="D200" s="215" t="s">
        <v>133</v>
      </c>
      <c r="E200" s="41"/>
      <c r="F200" s="216" t="s">
        <v>294</v>
      </c>
      <c r="G200" s="41"/>
      <c r="H200" s="41"/>
      <c r="I200" s="217"/>
      <c r="J200" s="41"/>
      <c r="K200" s="41"/>
      <c r="L200" s="45"/>
      <c r="M200" s="218"/>
      <c r="N200" s="219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82</v>
      </c>
    </row>
    <row r="201" s="12" customFormat="1" ht="22.8" customHeight="1">
      <c r="A201" s="12"/>
      <c r="B201" s="186"/>
      <c r="C201" s="187"/>
      <c r="D201" s="188" t="s">
        <v>71</v>
      </c>
      <c r="E201" s="200" t="s">
        <v>295</v>
      </c>
      <c r="F201" s="200" t="s">
        <v>296</v>
      </c>
      <c r="G201" s="187"/>
      <c r="H201" s="187"/>
      <c r="I201" s="190"/>
      <c r="J201" s="201">
        <f>BK201</f>
        <v>0</v>
      </c>
      <c r="K201" s="187"/>
      <c r="L201" s="192"/>
      <c r="M201" s="193"/>
      <c r="N201" s="194"/>
      <c r="O201" s="194"/>
      <c r="P201" s="195">
        <f>SUM(P202:P208)</f>
        <v>0</v>
      </c>
      <c r="Q201" s="194"/>
      <c r="R201" s="195">
        <f>SUM(R202:R208)</f>
        <v>0</v>
      </c>
      <c r="S201" s="194"/>
      <c r="T201" s="196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7" t="s">
        <v>82</v>
      </c>
      <c r="AT201" s="198" t="s">
        <v>71</v>
      </c>
      <c r="AU201" s="198" t="s">
        <v>80</v>
      </c>
      <c r="AY201" s="197" t="s">
        <v>120</v>
      </c>
      <c r="BK201" s="199">
        <f>SUM(BK202:BK208)</f>
        <v>0</v>
      </c>
    </row>
    <row r="202" s="2" customFormat="1" ht="16.5" customHeight="1">
      <c r="A202" s="39"/>
      <c r="B202" s="40"/>
      <c r="C202" s="202" t="s">
        <v>297</v>
      </c>
      <c r="D202" s="202" t="s">
        <v>125</v>
      </c>
      <c r="E202" s="203" t="s">
        <v>298</v>
      </c>
      <c r="F202" s="204" t="s">
        <v>299</v>
      </c>
      <c r="G202" s="205" t="s">
        <v>265</v>
      </c>
      <c r="H202" s="206">
        <v>83.950000000000003</v>
      </c>
      <c r="I202" s="207"/>
      <c r="J202" s="208">
        <f>ROUND(I202*H202,2)</f>
        <v>0</v>
      </c>
      <c r="K202" s="204" t="s">
        <v>216</v>
      </c>
      <c r="L202" s="45"/>
      <c r="M202" s="209" t="s">
        <v>19</v>
      </c>
      <c r="N202" s="210" t="s">
        <v>43</v>
      </c>
      <c r="O202" s="85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3" t="s">
        <v>178</v>
      </c>
      <c r="AT202" s="213" t="s">
        <v>125</v>
      </c>
      <c r="AU202" s="213" t="s">
        <v>82</v>
      </c>
      <c r="AY202" s="18" t="s">
        <v>120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8" t="s">
        <v>80</v>
      </c>
      <c r="BK202" s="214">
        <f>ROUND(I202*H202,2)</f>
        <v>0</v>
      </c>
      <c r="BL202" s="18" t="s">
        <v>178</v>
      </c>
      <c r="BM202" s="213" t="s">
        <v>300</v>
      </c>
    </row>
    <row r="203" s="2" customFormat="1">
      <c r="A203" s="39"/>
      <c r="B203" s="40"/>
      <c r="C203" s="41"/>
      <c r="D203" s="215" t="s">
        <v>133</v>
      </c>
      <c r="E203" s="41"/>
      <c r="F203" s="216" t="s">
        <v>299</v>
      </c>
      <c r="G203" s="41"/>
      <c r="H203" s="41"/>
      <c r="I203" s="217"/>
      <c r="J203" s="41"/>
      <c r="K203" s="41"/>
      <c r="L203" s="45"/>
      <c r="M203" s="218"/>
      <c r="N203" s="219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82</v>
      </c>
    </row>
    <row r="204" s="13" customFormat="1">
      <c r="A204" s="13"/>
      <c r="B204" s="220"/>
      <c r="C204" s="221"/>
      <c r="D204" s="215" t="s">
        <v>135</v>
      </c>
      <c r="E204" s="222" t="s">
        <v>19</v>
      </c>
      <c r="F204" s="223" t="s">
        <v>301</v>
      </c>
      <c r="G204" s="221"/>
      <c r="H204" s="224">
        <v>83.950000000000003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135</v>
      </c>
      <c r="AU204" s="230" t="s">
        <v>82</v>
      </c>
      <c r="AV204" s="13" t="s">
        <v>82</v>
      </c>
      <c r="AW204" s="13" t="s">
        <v>33</v>
      </c>
      <c r="AX204" s="13" t="s">
        <v>80</v>
      </c>
      <c r="AY204" s="230" t="s">
        <v>120</v>
      </c>
    </row>
    <row r="205" s="2" customFormat="1" ht="16.5" customHeight="1">
      <c r="A205" s="39"/>
      <c r="B205" s="40"/>
      <c r="C205" s="202" t="s">
        <v>302</v>
      </c>
      <c r="D205" s="202" t="s">
        <v>125</v>
      </c>
      <c r="E205" s="203" t="s">
        <v>303</v>
      </c>
      <c r="F205" s="204" t="s">
        <v>304</v>
      </c>
      <c r="G205" s="205" t="s">
        <v>265</v>
      </c>
      <c r="H205" s="206">
        <v>83.950000000000003</v>
      </c>
      <c r="I205" s="207"/>
      <c r="J205" s="208">
        <f>ROUND(I205*H205,2)</f>
        <v>0</v>
      </c>
      <c r="K205" s="204" t="s">
        <v>216</v>
      </c>
      <c r="L205" s="45"/>
      <c r="M205" s="209" t="s">
        <v>19</v>
      </c>
      <c r="N205" s="210" t="s">
        <v>43</v>
      </c>
      <c r="O205" s="85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3" t="s">
        <v>178</v>
      </c>
      <c r="AT205" s="213" t="s">
        <v>125</v>
      </c>
      <c r="AU205" s="213" t="s">
        <v>82</v>
      </c>
      <c r="AY205" s="18" t="s">
        <v>120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8" t="s">
        <v>80</v>
      </c>
      <c r="BK205" s="214">
        <f>ROUND(I205*H205,2)</f>
        <v>0</v>
      </c>
      <c r="BL205" s="18" t="s">
        <v>178</v>
      </c>
      <c r="BM205" s="213" t="s">
        <v>305</v>
      </c>
    </row>
    <row r="206" s="2" customFormat="1">
      <c r="A206" s="39"/>
      <c r="B206" s="40"/>
      <c r="C206" s="41"/>
      <c r="D206" s="215" t="s">
        <v>133</v>
      </c>
      <c r="E206" s="41"/>
      <c r="F206" s="216" t="s">
        <v>304</v>
      </c>
      <c r="G206" s="41"/>
      <c r="H206" s="41"/>
      <c r="I206" s="217"/>
      <c r="J206" s="41"/>
      <c r="K206" s="41"/>
      <c r="L206" s="45"/>
      <c r="M206" s="218"/>
      <c r="N206" s="219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133</v>
      </c>
      <c r="AU206" s="18" t="s">
        <v>82</v>
      </c>
    </row>
    <row r="207" s="2" customFormat="1" ht="16.5" customHeight="1">
      <c r="A207" s="39"/>
      <c r="B207" s="40"/>
      <c r="C207" s="202" t="s">
        <v>306</v>
      </c>
      <c r="D207" s="202" t="s">
        <v>125</v>
      </c>
      <c r="E207" s="203" t="s">
        <v>307</v>
      </c>
      <c r="F207" s="204" t="s">
        <v>308</v>
      </c>
      <c r="G207" s="205" t="s">
        <v>128</v>
      </c>
      <c r="H207" s="206">
        <v>1</v>
      </c>
      <c r="I207" s="207"/>
      <c r="J207" s="208">
        <f>ROUND(I207*H207,2)</f>
        <v>0</v>
      </c>
      <c r="K207" s="204" t="s">
        <v>216</v>
      </c>
      <c r="L207" s="45"/>
      <c r="M207" s="209" t="s">
        <v>19</v>
      </c>
      <c r="N207" s="210" t="s">
        <v>43</v>
      </c>
      <c r="O207" s="85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3" t="s">
        <v>178</v>
      </c>
      <c r="AT207" s="213" t="s">
        <v>125</v>
      </c>
      <c r="AU207" s="213" t="s">
        <v>82</v>
      </c>
      <c r="AY207" s="18" t="s">
        <v>120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8" t="s">
        <v>80</v>
      </c>
      <c r="BK207" s="214">
        <f>ROUND(I207*H207,2)</f>
        <v>0</v>
      </c>
      <c r="BL207" s="18" t="s">
        <v>178</v>
      </c>
      <c r="BM207" s="213" t="s">
        <v>309</v>
      </c>
    </row>
    <row r="208" s="2" customFormat="1">
      <c r="A208" s="39"/>
      <c r="B208" s="40"/>
      <c r="C208" s="41"/>
      <c r="D208" s="215" t="s">
        <v>133</v>
      </c>
      <c r="E208" s="41"/>
      <c r="F208" s="216" t="s">
        <v>308</v>
      </c>
      <c r="G208" s="41"/>
      <c r="H208" s="41"/>
      <c r="I208" s="217"/>
      <c r="J208" s="41"/>
      <c r="K208" s="41"/>
      <c r="L208" s="45"/>
      <c r="M208" s="218"/>
      <c r="N208" s="219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133</v>
      </c>
      <c r="AU208" s="18" t="s">
        <v>82</v>
      </c>
    </row>
    <row r="209" s="12" customFormat="1" ht="22.8" customHeight="1">
      <c r="A209" s="12"/>
      <c r="B209" s="186"/>
      <c r="C209" s="187"/>
      <c r="D209" s="188" t="s">
        <v>71</v>
      </c>
      <c r="E209" s="200" t="s">
        <v>310</v>
      </c>
      <c r="F209" s="200" t="s">
        <v>311</v>
      </c>
      <c r="G209" s="187"/>
      <c r="H209" s="187"/>
      <c r="I209" s="190"/>
      <c r="J209" s="201">
        <f>BK209</f>
        <v>0</v>
      </c>
      <c r="K209" s="187"/>
      <c r="L209" s="192"/>
      <c r="M209" s="193"/>
      <c r="N209" s="194"/>
      <c r="O209" s="194"/>
      <c r="P209" s="195">
        <f>SUM(P210:P221)</f>
        <v>0</v>
      </c>
      <c r="Q209" s="194"/>
      <c r="R209" s="195">
        <f>SUM(R210:R221)</f>
        <v>0</v>
      </c>
      <c r="S209" s="194"/>
      <c r="T209" s="196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7" t="s">
        <v>82</v>
      </c>
      <c r="AT209" s="198" t="s">
        <v>71</v>
      </c>
      <c r="AU209" s="198" t="s">
        <v>80</v>
      </c>
      <c r="AY209" s="197" t="s">
        <v>120</v>
      </c>
      <c r="BK209" s="199">
        <f>SUM(BK210:BK221)</f>
        <v>0</v>
      </c>
    </row>
    <row r="210" s="2" customFormat="1" ht="16.5" customHeight="1">
      <c r="A210" s="39"/>
      <c r="B210" s="40"/>
      <c r="C210" s="202" t="s">
        <v>195</v>
      </c>
      <c r="D210" s="202" t="s">
        <v>125</v>
      </c>
      <c r="E210" s="203" t="s">
        <v>312</v>
      </c>
      <c r="F210" s="204" t="s">
        <v>313</v>
      </c>
      <c r="G210" s="205" t="s">
        <v>128</v>
      </c>
      <c r="H210" s="206">
        <v>2</v>
      </c>
      <c r="I210" s="207"/>
      <c r="J210" s="208">
        <f>ROUND(I210*H210,2)</f>
        <v>0</v>
      </c>
      <c r="K210" s="204" t="s">
        <v>216</v>
      </c>
      <c r="L210" s="45"/>
      <c r="M210" s="209" t="s">
        <v>19</v>
      </c>
      <c r="N210" s="210" t="s">
        <v>43</v>
      </c>
      <c r="O210" s="85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3" t="s">
        <v>178</v>
      </c>
      <c r="AT210" s="213" t="s">
        <v>125</v>
      </c>
      <c r="AU210" s="213" t="s">
        <v>82</v>
      </c>
      <c r="AY210" s="18" t="s">
        <v>120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8" t="s">
        <v>80</v>
      </c>
      <c r="BK210" s="214">
        <f>ROUND(I210*H210,2)</f>
        <v>0</v>
      </c>
      <c r="BL210" s="18" t="s">
        <v>178</v>
      </c>
      <c r="BM210" s="213" t="s">
        <v>314</v>
      </c>
    </row>
    <row r="211" s="2" customFormat="1">
      <c r="A211" s="39"/>
      <c r="B211" s="40"/>
      <c r="C211" s="41"/>
      <c r="D211" s="215" t="s">
        <v>133</v>
      </c>
      <c r="E211" s="41"/>
      <c r="F211" s="216" t="s">
        <v>313</v>
      </c>
      <c r="G211" s="41"/>
      <c r="H211" s="41"/>
      <c r="I211" s="217"/>
      <c r="J211" s="41"/>
      <c r="K211" s="41"/>
      <c r="L211" s="45"/>
      <c r="M211" s="218"/>
      <c r="N211" s="219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133</v>
      </c>
      <c r="AU211" s="18" t="s">
        <v>82</v>
      </c>
    </row>
    <row r="212" s="2" customFormat="1" ht="16.5" customHeight="1">
      <c r="A212" s="39"/>
      <c r="B212" s="40"/>
      <c r="C212" s="231" t="s">
        <v>315</v>
      </c>
      <c r="D212" s="231" t="s">
        <v>192</v>
      </c>
      <c r="E212" s="232" t="s">
        <v>316</v>
      </c>
      <c r="F212" s="233" t="s">
        <v>317</v>
      </c>
      <c r="G212" s="234" t="s">
        <v>128</v>
      </c>
      <c r="H212" s="235">
        <v>2</v>
      </c>
      <c r="I212" s="236"/>
      <c r="J212" s="237">
        <f>ROUND(I212*H212,2)</f>
        <v>0</v>
      </c>
      <c r="K212" s="233" t="s">
        <v>216</v>
      </c>
      <c r="L212" s="238"/>
      <c r="M212" s="239" t="s">
        <v>19</v>
      </c>
      <c r="N212" s="240" t="s">
        <v>43</v>
      </c>
      <c r="O212" s="85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3" t="s">
        <v>195</v>
      </c>
      <c r="AT212" s="213" t="s">
        <v>192</v>
      </c>
      <c r="AU212" s="213" t="s">
        <v>82</v>
      </c>
      <c r="AY212" s="18" t="s">
        <v>120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8" t="s">
        <v>80</v>
      </c>
      <c r="BK212" s="214">
        <f>ROUND(I212*H212,2)</f>
        <v>0</v>
      </c>
      <c r="BL212" s="18" t="s">
        <v>178</v>
      </c>
      <c r="BM212" s="213" t="s">
        <v>318</v>
      </c>
    </row>
    <row r="213" s="2" customFormat="1">
      <c r="A213" s="39"/>
      <c r="B213" s="40"/>
      <c r="C213" s="41"/>
      <c r="D213" s="215" t="s">
        <v>133</v>
      </c>
      <c r="E213" s="41"/>
      <c r="F213" s="216" t="s">
        <v>317</v>
      </c>
      <c r="G213" s="41"/>
      <c r="H213" s="41"/>
      <c r="I213" s="217"/>
      <c r="J213" s="41"/>
      <c r="K213" s="41"/>
      <c r="L213" s="45"/>
      <c r="M213" s="218"/>
      <c r="N213" s="219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82</v>
      </c>
    </row>
    <row r="214" s="2" customFormat="1" ht="16.5" customHeight="1">
      <c r="A214" s="39"/>
      <c r="B214" s="40"/>
      <c r="C214" s="202" t="s">
        <v>319</v>
      </c>
      <c r="D214" s="202" t="s">
        <v>125</v>
      </c>
      <c r="E214" s="203" t="s">
        <v>320</v>
      </c>
      <c r="F214" s="204" t="s">
        <v>321</v>
      </c>
      <c r="G214" s="205" t="s">
        <v>128</v>
      </c>
      <c r="H214" s="206">
        <v>2</v>
      </c>
      <c r="I214" s="207"/>
      <c r="J214" s="208">
        <f>ROUND(I214*H214,2)</f>
        <v>0</v>
      </c>
      <c r="K214" s="204" t="s">
        <v>216</v>
      </c>
      <c r="L214" s="45"/>
      <c r="M214" s="209" t="s">
        <v>19</v>
      </c>
      <c r="N214" s="210" t="s">
        <v>43</v>
      </c>
      <c r="O214" s="85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3" t="s">
        <v>178</v>
      </c>
      <c r="AT214" s="213" t="s">
        <v>125</v>
      </c>
      <c r="AU214" s="213" t="s">
        <v>82</v>
      </c>
      <c r="AY214" s="18" t="s">
        <v>120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8" t="s">
        <v>80</v>
      </c>
      <c r="BK214" s="214">
        <f>ROUND(I214*H214,2)</f>
        <v>0</v>
      </c>
      <c r="BL214" s="18" t="s">
        <v>178</v>
      </c>
      <c r="BM214" s="213" t="s">
        <v>322</v>
      </c>
    </row>
    <row r="215" s="2" customFormat="1">
      <c r="A215" s="39"/>
      <c r="B215" s="40"/>
      <c r="C215" s="41"/>
      <c r="D215" s="215" t="s">
        <v>133</v>
      </c>
      <c r="E215" s="41"/>
      <c r="F215" s="216" t="s">
        <v>323</v>
      </c>
      <c r="G215" s="41"/>
      <c r="H215" s="41"/>
      <c r="I215" s="217"/>
      <c r="J215" s="41"/>
      <c r="K215" s="41"/>
      <c r="L215" s="45"/>
      <c r="M215" s="218"/>
      <c r="N215" s="219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133</v>
      </c>
      <c r="AU215" s="18" t="s">
        <v>82</v>
      </c>
    </row>
    <row r="216" s="2" customFormat="1" ht="16.5" customHeight="1">
      <c r="A216" s="39"/>
      <c r="B216" s="40"/>
      <c r="C216" s="231" t="s">
        <v>324</v>
      </c>
      <c r="D216" s="231" t="s">
        <v>192</v>
      </c>
      <c r="E216" s="232" t="s">
        <v>325</v>
      </c>
      <c r="F216" s="233" t="s">
        <v>326</v>
      </c>
      <c r="G216" s="234" t="s">
        <v>128</v>
      </c>
      <c r="H216" s="235">
        <v>2</v>
      </c>
      <c r="I216" s="236"/>
      <c r="J216" s="237">
        <f>ROUND(I216*H216,2)</f>
        <v>0</v>
      </c>
      <c r="K216" s="233" t="s">
        <v>216</v>
      </c>
      <c r="L216" s="238"/>
      <c r="M216" s="239" t="s">
        <v>19</v>
      </c>
      <c r="N216" s="240" t="s">
        <v>43</v>
      </c>
      <c r="O216" s="85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3" t="s">
        <v>195</v>
      </c>
      <c r="AT216" s="213" t="s">
        <v>192</v>
      </c>
      <c r="AU216" s="213" t="s">
        <v>82</v>
      </c>
      <c r="AY216" s="18" t="s">
        <v>120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80</v>
      </c>
      <c r="BK216" s="214">
        <f>ROUND(I216*H216,2)</f>
        <v>0</v>
      </c>
      <c r="BL216" s="18" t="s">
        <v>178</v>
      </c>
      <c r="BM216" s="213" t="s">
        <v>327</v>
      </c>
    </row>
    <row r="217" s="2" customFormat="1">
      <c r="A217" s="39"/>
      <c r="B217" s="40"/>
      <c r="C217" s="41"/>
      <c r="D217" s="215" t="s">
        <v>133</v>
      </c>
      <c r="E217" s="41"/>
      <c r="F217" s="216" t="s">
        <v>326</v>
      </c>
      <c r="G217" s="41"/>
      <c r="H217" s="41"/>
      <c r="I217" s="217"/>
      <c r="J217" s="41"/>
      <c r="K217" s="41"/>
      <c r="L217" s="45"/>
      <c r="M217" s="218"/>
      <c r="N217" s="219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133</v>
      </c>
      <c r="AU217" s="18" t="s">
        <v>82</v>
      </c>
    </row>
    <row r="218" s="2" customFormat="1" ht="16.5" customHeight="1">
      <c r="A218" s="39"/>
      <c r="B218" s="40"/>
      <c r="C218" s="202" t="s">
        <v>328</v>
      </c>
      <c r="D218" s="202" t="s">
        <v>125</v>
      </c>
      <c r="E218" s="203" t="s">
        <v>329</v>
      </c>
      <c r="F218" s="204" t="s">
        <v>330</v>
      </c>
      <c r="G218" s="205" t="s">
        <v>128</v>
      </c>
      <c r="H218" s="206">
        <v>2</v>
      </c>
      <c r="I218" s="207"/>
      <c r="J218" s="208">
        <f>ROUND(I218*H218,2)</f>
        <v>0</v>
      </c>
      <c r="K218" s="204" t="s">
        <v>216</v>
      </c>
      <c r="L218" s="45"/>
      <c r="M218" s="209" t="s">
        <v>19</v>
      </c>
      <c r="N218" s="210" t="s">
        <v>43</v>
      </c>
      <c r="O218" s="85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3" t="s">
        <v>178</v>
      </c>
      <c r="AT218" s="213" t="s">
        <v>125</v>
      </c>
      <c r="AU218" s="213" t="s">
        <v>82</v>
      </c>
      <c r="AY218" s="18" t="s">
        <v>120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8" t="s">
        <v>80</v>
      </c>
      <c r="BK218" s="214">
        <f>ROUND(I218*H218,2)</f>
        <v>0</v>
      </c>
      <c r="BL218" s="18" t="s">
        <v>178</v>
      </c>
      <c r="BM218" s="213" t="s">
        <v>331</v>
      </c>
    </row>
    <row r="219" s="2" customFormat="1">
      <c r="A219" s="39"/>
      <c r="B219" s="40"/>
      <c r="C219" s="41"/>
      <c r="D219" s="215" t="s">
        <v>133</v>
      </c>
      <c r="E219" s="41"/>
      <c r="F219" s="216" t="s">
        <v>330</v>
      </c>
      <c r="G219" s="41"/>
      <c r="H219" s="41"/>
      <c r="I219" s="217"/>
      <c r="J219" s="41"/>
      <c r="K219" s="41"/>
      <c r="L219" s="45"/>
      <c r="M219" s="218"/>
      <c r="N219" s="219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133</v>
      </c>
      <c r="AU219" s="18" t="s">
        <v>82</v>
      </c>
    </row>
    <row r="220" s="2" customFormat="1" ht="16.5" customHeight="1">
      <c r="A220" s="39"/>
      <c r="B220" s="40"/>
      <c r="C220" s="202" t="s">
        <v>332</v>
      </c>
      <c r="D220" s="202" t="s">
        <v>125</v>
      </c>
      <c r="E220" s="203" t="s">
        <v>333</v>
      </c>
      <c r="F220" s="204" t="s">
        <v>334</v>
      </c>
      <c r="G220" s="205" t="s">
        <v>145</v>
      </c>
      <c r="H220" s="206">
        <v>0.059999999999999998</v>
      </c>
      <c r="I220" s="207"/>
      <c r="J220" s="208">
        <f>ROUND(I220*H220,2)</f>
        <v>0</v>
      </c>
      <c r="K220" s="204" t="s">
        <v>129</v>
      </c>
      <c r="L220" s="45"/>
      <c r="M220" s="209" t="s">
        <v>19</v>
      </c>
      <c r="N220" s="210" t="s">
        <v>43</v>
      </c>
      <c r="O220" s="85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3" t="s">
        <v>178</v>
      </c>
      <c r="AT220" s="213" t="s">
        <v>125</v>
      </c>
      <c r="AU220" s="213" t="s">
        <v>82</v>
      </c>
      <c r="AY220" s="18" t="s">
        <v>120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8" t="s">
        <v>80</v>
      </c>
      <c r="BK220" s="214">
        <f>ROUND(I220*H220,2)</f>
        <v>0</v>
      </c>
      <c r="BL220" s="18" t="s">
        <v>178</v>
      </c>
      <c r="BM220" s="213" t="s">
        <v>335</v>
      </c>
    </row>
    <row r="221" s="2" customFormat="1">
      <c r="A221" s="39"/>
      <c r="B221" s="40"/>
      <c r="C221" s="41"/>
      <c r="D221" s="215" t="s">
        <v>133</v>
      </c>
      <c r="E221" s="41"/>
      <c r="F221" s="216" t="s">
        <v>336</v>
      </c>
      <c r="G221" s="41"/>
      <c r="H221" s="41"/>
      <c r="I221" s="217"/>
      <c r="J221" s="41"/>
      <c r="K221" s="41"/>
      <c r="L221" s="45"/>
      <c r="M221" s="218"/>
      <c r="N221" s="219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133</v>
      </c>
      <c r="AU221" s="18" t="s">
        <v>82</v>
      </c>
    </row>
    <row r="222" s="12" customFormat="1" ht="22.8" customHeight="1">
      <c r="A222" s="12"/>
      <c r="B222" s="186"/>
      <c r="C222" s="187"/>
      <c r="D222" s="188" t="s">
        <v>71</v>
      </c>
      <c r="E222" s="200" t="s">
        <v>337</v>
      </c>
      <c r="F222" s="200" t="s">
        <v>338</v>
      </c>
      <c r="G222" s="187"/>
      <c r="H222" s="187"/>
      <c r="I222" s="190"/>
      <c r="J222" s="201">
        <f>BK222</f>
        <v>0</v>
      </c>
      <c r="K222" s="187"/>
      <c r="L222" s="192"/>
      <c r="M222" s="193"/>
      <c r="N222" s="194"/>
      <c r="O222" s="194"/>
      <c r="P222" s="195">
        <f>SUM(P223:P245)</f>
        <v>0</v>
      </c>
      <c r="Q222" s="194"/>
      <c r="R222" s="195">
        <f>SUM(R223:R245)</f>
        <v>0.065990000000000007</v>
      </c>
      <c r="S222" s="194"/>
      <c r="T222" s="196">
        <f>SUM(T223:T245)</f>
        <v>0.14526499999999998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7" t="s">
        <v>82</v>
      </c>
      <c r="AT222" s="198" t="s">
        <v>71</v>
      </c>
      <c r="AU222" s="198" t="s">
        <v>80</v>
      </c>
      <c r="AY222" s="197" t="s">
        <v>120</v>
      </c>
      <c r="BK222" s="199">
        <f>SUM(BK223:BK245)</f>
        <v>0</v>
      </c>
    </row>
    <row r="223" s="2" customFormat="1" ht="16.5" customHeight="1">
      <c r="A223" s="39"/>
      <c r="B223" s="40"/>
      <c r="C223" s="202" t="s">
        <v>339</v>
      </c>
      <c r="D223" s="202" t="s">
        <v>125</v>
      </c>
      <c r="E223" s="203" t="s">
        <v>340</v>
      </c>
      <c r="F223" s="204" t="s">
        <v>341</v>
      </c>
      <c r="G223" s="205" t="s">
        <v>265</v>
      </c>
      <c r="H223" s="206">
        <v>60</v>
      </c>
      <c r="I223" s="207"/>
      <c r="J223" s="208">
        <f>ROUND(I223*H223,2)</f>
        <v>0</v>
      </c>
      <c r="K223" s="204" t="s">
        <v>129</v>
      </c>
      <c r="L223" s="45"/>
      <c r="M223" s="209" t="s">
        <v>19</v>
      </c>
      <c r="N223" s="210" t="s">
        <v>43</v>
      </c>
      <c r="O223" s="85"/>
      <c r="P223" s="211">
        <f>O223*H223</f>
        <v>0</v>
      </c>
      <c r="Q223" s="211">
        <v>0</v>
      </c>
      <c r="R223" s="211">
        <f>Q223*H223</f>
        <v>0</v>
      </c>
      <c r="S223" s="211">
        <v>0.0016999999999999999</v>
      </c>
      <c r="T223" s="212">
        <f>S223*H223</f>
        <v>0.10199999999999999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3" t="s">
        <v>178</v>
      </c>
      <c r="AT223" s="213" t="s">
        <v>125</v>
      </c>
      <c r="AU223" s="213" t="s">
        <v>82</v>
      </c>
      <c r="AY223" s="18" t="s">
        <v>120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8" t="s">
        <v>80</v>
      </c>
      <c r="BK223" s="214">
        <f>ROUND(I223*H223,2)</f>
        <v>0</v>
      </c>
      <c r="BL223" s="18" t="s">
        <v>178</v>
      </c>
      <c r="BM223" s="213" t="s">
        <v>342</v>
      </c>
    </row>
    <row r="224" s="2" customFormat="1">
      <c r="A224" s="39"/>
      <c r="B224" s="40"/>
      <c r="C224" s="41"/>
      <c r="D224" s="215" t="s">
        <v>133</v>
      </c>
      <c r="E224" s="41"/>
      <c r="F224" s="216" t="s">
        <v>343</v>
      </c>
      <c r="G224" s="41"/>
      <c r="H224" s="41"/>
      <c r="I224" s="217"/>
      <c r="J224" s="41"/>
      <c r="K224" s="41"/>
      <c r="L224" s="45"/>
      <c r="M224" s="218"/>
      <c r="N224" s="219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133</v>
      </c>
      <c r="AU224" s="18" t="s">
        <v>82</v>
      </c>
    </row>
    <row r="225" s="2" customFormat="1" ht="16.5" customHeight="1">
      <c r="A225" s="39"/>
      <c r="B225" s="40"/>
      <c r="C225" s="202" t="s">
        <v>344</v>
      </c>
      <c r="D225" s="202" t="s">
        <v>125</v>
      </c>
      <c r="E225" s="203" t="s">
        <v>345</v>
      </c>
      <c r="F225" s="204" t="s">
        <v>346</v>
      </c>
      <c r="G225" s="205" t="s">
        <v>265</v>
      </c>
      <c r="H225" s="206">
        <v>21.5</v>
      </c>
      <c r="I225" s="207"/>
      <c r="J225" s="208">
        <f>ROUND(I225*H225,2)</f>
        <v>0</v>
      </c>
      <c r="K225" s="204" t="s">
        <v>129</v>
      </c>
      <c r="L225" s="45"/>
      <c r="M225" s="209" t="s">
        <v>19</v>
      </c>
      <c r="N225" s="210" t="s">
        <v>43</v>
      </c>
      <c r="O225" s="85"/>
      <c r="P225" s="211">
        <f>O225*H225</f>
        <v>0</v>
      </c>
      <c r="Q225" s="211">
        <v>0</v>
      </c>
      <c r="R225" s="211">
        <f>Q225*H225</f>
        <v>0</v>
      </c>
      <c r="S225" s="211">
        <v>0.00175</v>
      </c>
      <c r="T225" s="212">
        <f>S225*H225</f>
        <v>0.037624999999999999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3" t="s">
        <v>178</v>
      </c>
      <c r="AT225" s="213" t="s">
        <v>125</v>
      </c>
      <c r="AU225" s="213" t="s">
        <v>82</v>
      </c>
      <c r="AY225" s="18" t="s">
        <v>120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8" t="s">
        <v>80</v>
      </c>
      <c r="BK225" s="214">
        <f>ROUND(I225*H225,2)</f>
        <v>0</v>
      </c>
      <c r="BL225" s="18" t="s">
        <v>178</v>
      </c>
      <c r="BM225" s="213" t="s">
        <v>347</v>
      </c>
    </row>
    <row r="226" s="2" customFormat="1">
      <c r="A226" s="39"/>
      <c r="B226" s="40"/>
      <c r="C226" s="41"/>
      <c r="D226" s="215" t="s">
        <v>133</v>
      </c>
      <c r="E226" s="41"/>
      <c r="F226" s="216" t="s">
        <v>348</v>
      </c>
      <c r="G226" s="41"/>
      <c r="H226" s="41"/>
      <c r="I226" s="217"/>
      <c r="J226" s="41"/>
      <c r="K226" s="41"/>
      <c r="L226" s="45"/>
      <c r="M226" s="218"/>
      <c r="N226" s="219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133</v>
      </c>
      <c r="AU226" s="18" t="s">
        <v>82</v>
      </c>
    </row>
    <row r="227" s="2" customFormat="1" ht="16.5" customHeight="1">
      <c r="A227" s="39"/>
      <c r="B227" s="40"/>
      <c r="C227" s="202" t="s">
        <v>349</v>
      </c>
      <c r="D227" s="202" t="s">
        <v>125</v>
      </c>
      <c r="E227" s="203" t="s">
        <v>350</v>
      </c>
      <c r="F227" s="204" t="s">
        <v>351</v>
      </c>
      <c r="G227" s="205" t="s">
        <v>128</v>
      </c>
      <c r="H227" s="206">
        <v>3</v>
      </c>
      <c r="I227" s="207"/>
      <c r="J227" s="208">
        <f>ROUND(I227*H227,2)</f>
        <v>0</v>
      </c>
      <c r="K227" s="204" t="s">
        <v>129</v>
      </c>
      <c r="L227" s="45"/>
      <c r="M227" s="209" t="s">
        <v>19</v>
      </c>
      <c r="N227" s="210" t="s">
        <v>43</v>
      </c>
      <c r="O227" s="85"/>
      <c r="P227" s="211">
        <f>O227*H227</f>
        <v>0</v>
      </c>
      <c r="Q227" s="211">
        <v>0</v>
      </c>
      <c r="R227" s="211">
        <f>Q227*H227</f>
        <v>0</v>
      </c>
      <c r="S227" s="211">
        <v>0.0018799999999999999</v>
      </c>
      <c r="T227" s="212">
        <f>S227*H227</f>
        <v>0.00564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3" t="s">
        <v>178</v>
      </c>
      <c r="AT227" s="213" t="s">
        <v>125</v>
      </c>
      <c r="AU227" s="213" t="s">
        <v>82</v>
      </c>
      <c r="AY227" s="18" t="s">
        <v>120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8" t="s">
        <v>80</v>
      </c>
      <c r="BK227" s="214">
        <f>ROUND(I227*H227,2)</f>
        <v>0</v>
      </c>
      <c r="BL227" s="18" t="s">
        <v>178</v>
      </c>
      <c r="BM227" s="213" t="s">
        <v>352</v>
      </c>
    </row>
    <row r="228" s="2" customFormat="1">
      <c r="A228" s="39"/>
      <c r="B228" s="40"/>
      <c r="C228" s="41"/>
      <c r="D228" s="215" t="s">
        <v>133</v>
      </c>
      <c r="E228" s="41"/>
      <c r="F228" s="216" t="s">
        <v>353</v>
      </c>
      <c r="G228" s="41"/>
      <c r="H228" s="41"/>
      <c r="I228" s="217"/>
      <c r="J228" s="41"/>
      <c r="K228" s="41"/>
      <c r="L228" s="45"/>
      <c r="M228" s="218"/>
      <c r="N228" s="219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133</v>
      </c>
      <c r="AU228" s="18" t="s">
        <v>82</v>
      </c>
    </row>
    <row r="229" s="2" customFormat="1" ht="16.5" customHeight="1">
      <c r="A229" s="39"/>
      <c r="B229" s="40"/>
      <c r="C229" s="202" t="s">
        <v>354</v>
      </c>
      <c r="D229" s="202" t="s">
        <v>125</v>
      </c>
      <c r="E229" s="203" t="s">
        <v>355</v>
      </c>
      <c r="F229" s="204" t="s">
        <v>356</v>
      </c>
      <c r="G229" s="205" t="s">
        <v>265</v>
      </c>
      <c r="H229" s="206">
        <v>60</v>
      </c>
      <c r="I229" s="207"/>
      <c r="J229" s="208">
        <f>ROUND(I229*H229,2)</f>
        <v>0</v>
      </c>
      <c r="K229" s="204" t="s">
        <v>216</v>
      </c>
      <c r="L229" s="45"/>
      <c r="M229" s="209" t="s">
        <v>19</v>
      </c>
      <c r="N229" s="210" t="s">
        <v>43</v>
      </c>
      <c r="O229" s="85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3" t="s">
        <v>178</v>
      </c>
      <c r="AT229" s="213" t="s">
        <v>125</v>
      </c>
      <c r="AU229" s="213" t="s">
        <v>82</v>
      </c>
      <c r="AY229" s="18" t="s">
        <v>120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8" t="s">
        <v>80</v>
      </c>
      <c r="BK229" s="214">
        <f>ROUND(I229*H229,2)</f>
        <v>0</v>
      </c>
      <c r="BL229" s="18" t="s">
        <v>178</v>
      </c>
      <c r="BM229" s="213" t="s">
        <v>357</v>
      </c>
    </row>
    <row r="230" s="2" customFormat="1">
      <c r="A230" s="39"/>
      <c r="B230" s="40"/>
      <c r="C230" s="41"/>
      <c r="D230" s="215" t="s">
        <v>133</v>
      </c>
      <c r="E230" s="41"/>
      <c r="F230" s="216" t="s">
        <v>356</v>
      </c>
      <c r="G230" s="41"/>
      <c r="H230" s="41"/>
      <c r="I230" s="217"/>
      <c r="J230" s="41"/>
      <c r="K230" s="41"/>
      <c r="L230" s="45"/>
      <c r="M230" s="218"/>
      <c r="N230" s="219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133</v>
      </c>
      <c r="AU230" s="18" t="s">
        <v>82</v>
      </c>
    </row>
    <row r="231" s="14" customFormat="1">
      <c r="A231" s="14"/>
      <c r="B231" s="241"/>
      <c r="C231" s="242"/>
      <c r="D231" s="215" t="s">
        <v>135</v>
      </c>
      <c r="E231" s="243" t="s">
        <v>19</v>
      </c>
      <c r="F231" s="244" t="s">
        <v>358</v>
      </c>
      <c r="G231" s="242"/>
      <c r="H231" s="243" t="s">
        <v>19</v>
      </c>
      <c r="I231" s="245"/>
      <c r="J231" s="242"/>
      <c r="K231" s="242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135</v>
      </c>
      <c r="AU231" s="250" t="s">
        <v>82</v>
      </c>
      <c r="AV231" s="14" t="s">
        <v>80</v>
      </c>
      <c r="AW231" s="14" t="s">
        <v>33</v>
      </c>
      <c r="AX231" s="14" t="s">
        <v>72</v>
      </c>
      <c r="AY231" s="250" t="s">
        <v>120</v>
      </c>
    </row>
    <row r="232" s="13" customFormat="1">
      <c r="A232" s="13"/>
      <c r="B232" s="220"/>
      <c r="C232" s="221"/>
      <c r="D232" s="215" t="s">
        <v>135</v>
      </c>
      <c r="E232" s="222" t="s">
        <v>19</v>
      </c>
      <c r="F232" s="223" t="s">
        <v>359</v>
      </c>
      <c r="G232" s="221"/>
      <c r="H232" s="224">
        <v>60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135</v>
      </c>
      <c r="AU232" s="230" t="s">
        <v>82</v>
      </c>
      <c r="AV232" s="13" t="s">
        <v>82</v>
      </c>
      <c r="AW232" s="13" t="s">
        <v>33</v>
      </c>
      <c r="AX232" s="13" t="s">
        <v>72</v>
      </c>
      <c r="AY232" s="230" t="s">
        <v>120</v>
      </c>
    </row>
    <row r="233" s="15" customFormat="1">
      <c r="A233" s="15"/>
      <c r="B233" s="251"/>
      <c r="C233" s="252"/>
      <c r="D233" s="215" t="s">
        <v>135</v>
      </c>
      <c r="E233" s="253" t="s">
        <v>19</v>
      </c>
      <c r="F233" s="254" t="s">
        <v>202</v>
      </c>
      <c r="G233" s="252"/>
      <c r="H233" s="255">
        <v>60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1" t="s">
        <v>135</v>
      </c>
      <c r="AU233" s="261" t="s">
        <v>82</v>
      </c>
      <c r="AV233" s="15" t="s">
        <v>130</v>
      </c>
      <c r="AW233" s="15" t="s">
        <v>33</v>
      </c>
      <c r="AX233" s="15" t="s">
        <v>80</v>
      </c>
      <c r="AY233" s="261" t="s">
        <v>120</v>
      </c>
    </row>
    <row r="234" s="2" customFormat="1" ht="21.75" customHeight="1">
      <c r="A234" s="39"/>
      <c r="B234" s="40"/>
      <c r="C234" s="202" t="s">
        <v>360</v>
      </c>
      <c r="D234" s="202" t="s">
        <v>125</v>
      </c>
      <c r="E234" s="203" t="s">
        <v>361</v>
      </c>
      <c r="F234" s="204" t="s">
        <v>362</v>
      </c>
      <c r="G234" s="205" t="s">
        <v>265</v>
      </c>
      <c r="H234" s="206">
        <v>21.5</v>
      </c>
      <c r="I234" s="207"/>
      <c r="J234" s="208">
        <f>ROUND(I234*H234,2)</f>
        <v>0</v>
      </c>
      <c r="K234" s="204" t="s">
        <v>129</v>
      </c>
      <c r="L234" s="45"/>
      <c r="M234" s="209" t="s">
        <v>19</v>
      </c>
      <c r="N234" s="210" t="s">
        <v>43</v>
      </c>
      <c r="O234" s="85"/>
      <c r="P234" s="211">
        <f>O234*H234</f>
        <v>0</v>
      </c>
      <c r="Q234" s="211">
        <v>0.0022000000000000001</v>
      </c>
      <c r="R234" s="211">
        <f>Q234*H234</f>
        <v>0.047300000000000002</v>
      </c>
      <c r="S234" s="211">
        <v>0</v>
      </c>
      <c r="T234" s="21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3" t="s">
        <v>178</v>
      </c>
      <c r="AT234" s="213" t="s">
        <v>125</v>
      </c>
      <c r="AU234" s="213" t="s">
        <v>82</v>
      </c>
      <c r="AY234" s="18" t="s">
        <v>120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8" t="s">
        <v>80</v>
      </c>
      <c r="BK234" s="214">
        <f>ROUND(I234*H234,2)</f>
        <v>0</v>
      </c>
      <c r="BL234" s="18" t="s">
        <v>178</v>
      </c>
      <c r="BM234" s="213" t="s">
        <v>363</v>
      </c>
    </row>
    <row r="235" s="2" customFormat="1">
      <c r="A235" s="39"/>
      <c r="B235" s="40"/>
      <c r="C235" s="41"/>
      <c r="D235" s="215" t="s">
        <v>133</v>
      </c>
      <c r="E235" s="41"/>
      <c r="F235" s="216" t="s">
        <v>364</v>
      </c>
      <c r="G235" s="41"/>
      <c r="H235" s="41"/>
      <c r="I235" s="217"/>
      <c r="J235" s="41"/>
      <c r="K235" s="41"/>
      <c r="L235" s="45"/>
      <c r="M235" s="218"/>
      <c r="N235" s="219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133</v>
      </c>
      <c r="AU235" s="18" t="s">
        <v>82</v>
      </c>
    </row>
    <row r="236" s="14" customFormat="1">
      <c r="A236" s="14"/>
      <c r="B236" s="241"/>
      <c r="C236" s="242"/>
      <c r="D236" s="215" t="s">
        <v>135</v>
      </c>
      <c r="E236" s="243" t="s">
        <v>19</v>
      </c>
      <c r="F236" s="244" t="s">
        <v>365</v>
      </c>
      <c r="G236" s="242"/>
      <c r="H236" s="243" t="s">
        <v>19</v>
      </c>
      <c r="I236" s="245"/>
      <c r="J236" s="242"/>
      <c r="K236" s="242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135</v>
      </c>
      <c r="AU236" s="250" t="s">
        <v>82</v>
      </c>
      <c r="AV236" s="14" t="s">
        <v>80</v>
      </c>
      <c r="AW236" s="14" t="s">
        <v>33</v>
      </c>
      <c r="AX236" s="14" t="s">
        <v>72</v>
      </c>
      <c r="AY236" s="250" t="s">
        <v>120</v>
      </c>
    </row>
    <row r="237" s="13" customFormat="1">
      <c r="A237" s="13"/>
      <c r="B237" s="220"/>
      <c r="C237" s="221"/>
      <c r="D237" s="215" t="s">
        <v>135</v>
      </c>
      <c r="E237" s="222" t="s">
        <v>19</v>
      </c>
      <c r="F237" s="223" t="s">
        <v>366</v>
      </c>
      <c r="G237" s="221"/>
      <c r="H237" s="224">
        <v>21.5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135</v>
      </c>
      <c r="AU237" s="230" t="s">
        <v>82</v>
      </c>
      <c r="AV237" s="13" t="s">
        <v>82</v>
      </c>
      <c r="AW237" s="13" t="s">
        <v>33</v>
      </c>
      <c r="AX237" s="13" t="s">
        <v>72</v>
      </c>
      <c r="AY237" s="230" t="s">
        <v>120</v>
      </c>
    </row>
    <row r="238" s="15" customFormat="1">
      <c r="A238" s="15"/>
      <c r="B238" s="251"/>
      <c r="C238" s="252"/>
      <c r="D238" s="215" t="s">
        <v>135</v>
      </c>
      <c r="E238" s="253" t="s">
        <v>19</v>
      </c>
      <c r="F238" s="254" t="s">
        <v>202</v>
      </c>
      <c r="G238" s="252"/>
      <c r="H238" s="255">
        <v>21.5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1" t="s">
        <v>135</v>
      </c>
      <c r="AU238" s="261" t="s">
        <v>82</v>
      </c>
      <c r="AV238" s="15" t="s">
        <v>130</v>
      </c>
      <c r="AW238" s="15" t="s">
        <v>33</v>
      </c>
      <c r="AX238" s="15" t="s">
        <v>80</v>
      </c>
      <c r="AY238" s="261" t="s">
        <v>120</v>
      </c>
    </row>
    <row r="239" s="2" customFormat="1" ht="21.75" customHeight="1">
      <c r="A239" s="39"/>
      <c r="B239" s="40"/>
      <c r="C239" s="202" t="s">
        <v>367</v>
      </c>
      <c r="D239" s="202" t="s">
        <v>125</v>
      </c>
      <c r="E239" s="203" t="s">
        <v>368</v>
      </c>
      <c r="F239" s="204" t="s">
        <v>369</v>
      </c>
      <c r="G239" s="205" t="s">
        <v>128</v>
      </c>
      <c r="H239" s="206">
        <v>3</v>
      </c>
      <c r="I239" s="207"/>
      <c r="J239" s="208">
        <f>ROUND(I239*H239,2)</f>
        <v>0</v>
      </c>
      <c r="K239" s="204" t="s">
        <v>129</v>
      </c>
      <c r="L239" s="45"/>
      <c r="M239" s="209" t="s">
        <v>19</v>
      </c>
      <c r="N239" s="210" t="s">
        <v>43</v>
      </c>
      <c r="O239" s="85"/>
      <c r="P239" s="211">
        <f>O239*H239</f>
        <v>0</v>
      </c>
      <c r="Q239" s="211">
        <v>0.0062300000000000003</v>
      </c>
      <c r="R239" s="211">
        <f>Q239*H239</f>
        <v>0.018690000000000002</v>
      </c>
      <c r="S239" s="211">
        <v>0</v>
      </c>
      <c r="T239" s="21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3" t="s">
        <v>178</v>
      </c>
      <c r="AT239" s="213" t="s">
        <v>125</v>
      </c>
      <c r="AU239" s="213" t="s">
        <v>82</v>
      </c>
      <c r="AY239" s="18" t="s">
        <v>120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8" t="s">
        <v>80</v>
      </c>
      <c r="BK239" s="214">
        <f>ROUND(I239*H239,2)</f>
        <v>0</v>
      </c>
      <c r="BL239" s="18" t="s">
        <v>178</v>
      </c>
      <c r="BM239" s="213" t="s">
        <v>370</v>
      </c>
    </row>
    <row r="240" s="2" customFormat="1">
      <c r="A240" s="39"/>
      <c r="B240" s="40"/>
      <c r="C240" s="41"/>
      <c r="D240" s="215" t="s">
        <v>133</v>
      </c>
      <c r="E240" s="41"/>
      <c r="F240" s="216" t="s">
        <v>371</v>
      </c>
      <c r="G240" s="41"/>
      <c r="H240" s="41"/>
      <c r="I240" s="217"/>
      <c r="J240" s="41"/>
      <c r="K240" s="41"/>
      <c r="L240" s="45"/>
      <c r="M240" s="218"/>
      <c r="N240" s="219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133</v>
      </c>
      <c r="AU240" s="18" t="s">
        <v>82</v>
      </c>
    </row>
    <row r="241" s="14" customFormat="1">
      <c r="A241" s="14"/>
      <c r="B241" s="241"/>
      <c r="C241" s="242"/>
      <c r="D241" s="215" t="s">
        <v>135</v>
      </c>
      <c r="E241" s="243" t="s">
        <v>19</v>
      </c>
      <c r="F241" s="244" t="s">
        <v>372</v>
      </c>
      <c r="G241" s="242"/>
      <c r="H241" s="243" t="s">
        <v>19</v>
      </c>
      <c r="I241" s="245"/>
      <c r="J241" s="242"/>
      <c r="K241" s="242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135</v>
      </c>
      <c r="AU241" s="250" t="s">
        <v>82</v>
      </c>
      <c r="AV241" s="14" t="s">
        <v>80</v>
      </c>
      <c r="AW241" s="14" t="s">
        <v>33</v>
      </c>
      <c r="AX241" s="14" t="s">
        <v>72</v>
      </c>
      <c r="AY241" s="250" t="s">
        <v>120</v>
      </c>
    </row>
    <row r="242" s="13" customFormat="1">
      <c r="A242" s="13"/>
      <c r="B242" s="220"/>
      <c r="C242" s="221"/>
      <c r="D242" s="215" t="s">
        <v>135</v>
      </c>
      <c r="E242" s="222" t="s">
        <v>19</v>
      </c>
      <c r="F242" s="223" t="s">
        <v>131</v>
      </c>
      <c r="G242" s="221"/>
      <c r="H242" s="224">
        <v>3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0" t="s">
        <v>135</v>
      </c>
      <c r="AU242" s="230" t="s">
        <v>82</v>
      </c>
      <c r="AV242" s="13" t="s">
        <v>82</v>
      </c>
      <c r="AW242" s="13" t="s">
        <v>33</v>
      </c>
      <c r="AX242" s="13" t="s">
        <v>72</v>
      </c>
      <c r="AY242" s="230" t="s">
        <v>120</v>
      </c>
    </row>
    <row r="243" s="15" customFormat="1">
      <c r="A243" s="15"/>
      <c r="B243" s="251"/>
      <c r="C243" s="252"/>
      <c r="D243" s="215" t="s">
        <v>135</v>
      </c>
      <c r="E243" s="253" t="s">
        <v>19</v>
      </c>
      <c r="F243" s="254" t="s">
        <v>202</v>
      </c>
      <c r="G243" s="252"/>
      <c r="H243" s="255">
        <v>3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1" t="s">
        <v>135</v>
      </c>
      <c r="AU243" s="261" t="s">
        <v>82</v>
      </c>
      <c r="AV243" s="15" t="s">
        <v>130</v>
      </c>
      <c r="AW243" s="15" t="s">
        <v>33</v>
      </c>
      <c r="AX243" s="15" t="s">
        <v>80</v>
      </c>
      <c r="AY243" s="261" t="s">
        <v>120</v>
      </c>
    </row>
    <row r="244" s="2" customFormat="1" ht="16.5" customHeight="1">
      <c r="A244" s="39"/>
      <c r="B244" s="40"/>
      <c r="C244" s="202" t="s">
        <v>373</v>
      </c>
      <c r="D244" s="202" t="s">
        <v>125</v>
      </c>
      <c r="E244" s="203" t="s">
        <v>374</v>
      </c>
      <c r="F244" s="204" t="s">
        <v>375</v>
      </c>
      <c r="G244" s="205" t="s">
        <v>145</v>
      </c>
      <c r="H244" s="206">
        <v>0.066000000000000003</v>
      </c>
      <c r="I244" s="207"/>
      <c r="J244" s="208">
        <f>ROUND(I244*H244,2)</f>
        <v>0</v>
      </c>
      <c r="K244" s="204" t="s">
        <v>129</v>
      </c>
      <c r="L244" s="45"/>
      <c r="M244" s="209" t="s">
        <v>19</v>
      </c>
      <c r="N244" s="210" t="s">
        <v>43</v>
      </c>
      <c r="O244" s="85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3" t="s">
        <v>178</v>
      </c>
      <c r="AT244" s="213" t="s">
        <v>125</v>
      </c>
      <c r="AU244" s="213" t="s">
        <v>82</v>
      </c>
      <c r="AY244" s="18" t="s">
        <v>120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8" t="s">
        <v>80</v>
      </c>
      <c r="BK244" s="214">
        <f>ROUND(I244*H244,2)</f>
        <v>0</v>
      </c>
      <c r="BL244" s="18" t="s">
        <v>178</v>
      </c>
      <c r="BM244" s="213" t="s">
        <v>376</v>
      </c>
    </row>
    <row r="245" s="2" customFormat="1">
      <c r="A245" s="39"/>
      <c r="B245" s="40"/>
      <c r="C245" s="41"/>
      <c r="D245" s="215" t="s">
        <v>133</v>
      </c>
      <c r="E245" s="41"/>
      <c r="F245" s="216" t="s">
        <v>377</v>
      </c>
      <c r="G245" s="41"/>
      <c r="H245" s="41"/>
      <c r="I245" s="217"/>
      <c r="J245" s="41"/>
      <c r="K245" s="41"/>
      <c r="L245" s="45"/>
      <c r="M245" s="262"/>
      <c r="N245" s="263"/>
      <c r="O245" s="264"/>
      <c r="P245" s="264"/>
      <c r="Q245" s="264"/>
      <c r="R245" s="264"/>
      <c r="S245" s="264"/>
      <c r="T245" s="265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133</v>
      </c>
      <c r="AU245" s="18" t="s">
        <v>82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K1arEnmFKnlIL0garYvNgOKvV0eZ+WhtYKPxfNdXb6wHPUil/hbqPRzchJyC0B+J8M/cOR3Z+eCppWw4bkNAtg==" hashValue="koII0TNxpW5ewuInq8NCAgApgy9Sj39rrStSa+6kR+tZW530/NNTG8gDXntXPBbTir/Siu4JVcSHQi7T7BsLpQ==" algorithmName="SHA-512" password="CC35"/>
  <autoFilter ref="C90:K24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1"/>
    </row>
    <row r="4" s="1" customFormat="1" ht="24.96" customHeight="1">
      <c r="B4" s="21"/>
      <c r="C4" s="128" t="s">
        <v>378</v>
      </c>
      <c r="H4" s="21"/>
    </row>
    <row r="5" s="1" customFormat="1" ht="12" customHeight="1">
      <c r="B5" s="21"/>
      <c r="C5" s="266" t="s">
        <v>13</v>
      </c>
      <c r="D5" s="138" t="s">
        <v>14</v>
      </c>
      <c r="E5" s="1"/>
      <c r="F5" s="1"/>
      <c r="H5" s="21"/>
    </row>
    <row r="6" s="1" customFormat="1" ht="36.96" customHeight="1">
      <c r="B6" s="21"/>
      <c r="C6" s="267" t="s">
        <v>16</v>
      </c>
      <c r="D6" s="268" t="s">
        <v>17</v>
      </c>
      <c r="E6" s="1"/>
      <c r="F6" s="1"/>
      <c r="H6" s="21"/>
    </row>
    <row r="7" s="1" customFormat="1" ht="16.5" customHeight="1">
      <c r="B7" s="21"/>
      <c r="C7" s="130" t="s">
        <v>23</v>
      </c>
      <c r="D7" s="135" t="str">
        <f>'Rekapitulace stavby'!AN8</f>
        <v>20. 1. 2021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5"/>
      <c r="B9" s="269"/>
      <c r="C9" s="270" t="s">
        <v>53</v>
      </c>
      <c r="D9" s="271" t="s">
        <v>54</v>
      </c>
      <c r="E9" s="271" t="s">
        <v>107</v>
      </c>
      <c r="F9" s="272" t="s">
        <v>379</v>
      </c>
      <c r="G9" s="175"/>
      <c r="H9" s="269"/>
    </row>
    <row r="10" s="2" customFormat="1" ht="26.4" customHeight="1">
      <c r="A10" s="39"/>
      <c r="B10" s="45"/>
      <c r="C10" s="273" t="s">
        <v>380</v>
      </c>
      <c r="D10" s="273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74" t="s">
        <v>381</v>
      </c>
      <c r="D11" s="275" t="s">
        <v>19</v>
      </c>
      <c r="E11" s="276" t="s">
        <v>192</v>
      </c>
      <c r="F11" s="277">
        <v>80.189999999999998</v>
      </c>
      <c r="G11" s="39"/>
      <c r="H11" s="45"/>
    </row>
    <row r="12" s="2" customFormat="1" ht="16.8" customHeight="1">
      <c r="A12" s="39"/>
      <c r="B12" s="45"/>
      <c r="C12" s="274" t="s">
        <v>83</v>
      </c>
      <c r="D12" s="275" t="s">
        <v>19</v>
      </c>
      <c r="E12" s="276" t="s">
        <v>84</v>
      </c>
      <c r="F12" s="277">
        <v>207.55000000000001</v>
      </c>
      <c r="G12" s="39"/>
      <c r="H12" s="45"/>
    </row>
    <row r="13" s="2" customFormat="1" ht="16.8" customHeight="1">
      <c r="A13" s="39"/>
      <c r="B13" s="45"/>
      <c r="C13" s="278" t="s">
        <v>83</v>
      </c>
      <c r="D13" s="278" t="s">
        <v>190</v>
      </c>
      <c r="E13" s="18" t="s">
        <v>19</v>
      </c>
      <c r="F13" s="279">
        <v>207.55000000000001</v>
      </c>
      <c r="G13" s="39"/>
      <c r="H13" s="45"/>
    </row>
    <row r="14" s="2" customFormat="1" ht="16.8" customHeight="1">
      <c r="A14" s="39"/>
      <c r="B14" s="45"/>
      <c r="C14" s="280" t="s">
        <v>382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278" t="s">
        <v>186</v>
      </c>
      <c r="D15" s="278" t="s">
        <v>187</v>
      </c>
      <c r="E15" s="18" t="s">
        <v>177</v>
      </c>
      <c r="F15" s="279">
        <v>207.55000000000001</v>
      </c>
      <c r="G15" s="39"/>
      <c r="H15" s="45"/>
    </row>
    <row r="16" s="2" customFormat="1" ht="16.8" customHeight="1">
      <c r="A16" s="39"/>
      <c r="B16" s="45"/>
      <c r="C16" s="278" t="s">
        <v>175</v>
      </c>
      <c r="D16" s="278" t="s">
        <v>176</v>
      </c>
      <c r="E16" s="18" t="s">
        <v>177</v>
      </c>
      <c r="F16" s="279">
        <v>207.55000000000001</v>
      </c>
      <c r="G16" s="39"/>
      <c r="H16" s="45"/>
    </row>
    <row r="17" s="2" customFormat="1" ht="16.8" customHeight="1">
      <c r="A17" s="39"/>
      <c r="B17" s="45"/>
      <c r="C17" s="278" t="s">
        <v>205</v>
      </c>
      <c r="D17" s="278" t="s">
        <v>206</v>
      </c>
      <c r="E17" s="18" t="s">
        <v>177</v>
      </c>
      <c r="F17" s="279">
        <v>207.55000000000001</v>
      </c>
      <c r="G17" s="39"/>
      <c r="H17" s="45"/>
    </row>
    <row r="18" s="2" customFormat="1" ht="16.8" customHeight="1">
      <c r="A18" s="39"/>
      <c r="B18" s="45"/>
      <c r="C18" s="278" t="s">
        <v>230</v>
      </c>
      <c r="D18" s="278" t="s">
        <v>231</v>
      </c>
      <c r="E18" s="18" t="s">
        <v>177</v>
      </c>
      <c r="F18" s="279">
        <v>207.55000000000001</v>
      </c>
      <c r="G18" s="39"/>
      <c r="H18" s="45"/>
    </row>
    <row r="19" s="2" customFormat="1" ht="16.8" customHeight="1">
      <c r="A19" s="39"/>
      <c r="B19" s="45"/>
      <c r="C19" s="278" t="s">
        <v>240</v>
      </c>
      <c r="D19" s="278" t="s">
        <v>241</v>
      </c>
      <c r="E19" s="18" t="s">
        <v>177</v>
      </c>
      <c r="F19" s="279">
        <v>207.55000000000001</v>
      </c>
      <c r="G19" s="39"/>
      <c r="H19" s="45"/>
    </row>
    <row r="20" s="2" customFormat="1" ht="16.8" customHeight="1">
      <c r="A20" s="39"/>
      <c r="B20" s="45"/>
      <c r="C20" s="278" t="s">
        <v>235</v>
      </c>
      <c r="D20" s="278" t="s">
        <v>236</v>
      </c>
      <c r="E20" s="18" t="s">
        <v>177</v>
      </c>
      <c r="F20" s="279">
        <v>217.928</v>
      </c>
      <c r="G20" s="39"/>
      <c r="H20" s="45"/>
    </row>
    <row r="21" s="2" customFormat="1">
      <c r="A21" s="39"/>
      <c r="B21" s="45"/>
      <c r="C21" s="278" t="s">
        <v>210</v>
      </c>
      <c r="D21" s="278" t="s">
        <v>211</v>
      </c>
      <c r="E21" s="18" t="s">
        <v>177</v>
      </c>
      <c r="F21" s="279">
        <v>260.78399999999999</v>
      </c>
      <c r="G21" s="39"/>
      <c r="H21" s="45"/>
    </row>
    <row r="22" s="2" customFormat="1">
      <c r="A22" s="39"/>
      <c r="B22" s="45"/>
      <c r="C22" s="278" t="s">
        <v>193</v>
      </c>
      <c r="D22" s="278" t="s">
        <v>194</v>
      </c>
      <c r="E22" s="18" t="s">
        <v>177</v>
      </c>
      <c r="F22" s="279">
        <v>260.78399999999999</v>
      </c>
      <c r="G22" s="39"/>
      <c r="H22" s="45"/>
    </row>
    <row r="23" s="2" customFormat="1" ht="7.44" customHeight="1">
      <c r="A23" s="39"/>
      <c r="B23" s="154"/>
      <c r="C23" s="155"/>
      <c r="D23" s="155"/>
      <c r="E23" s="155"/>
      <c r="F23" s="155"/>
      <c r="G23" s="155"/>
      <c r="H23" s="45"/>
    </row>
    <row r="24" s="2" customFormat="1">
      <c r="A24" s="39"/>
      <c r="B24" s="39"/>
      <c r="C24" s="39"/>
      <c r="D24" s="39"/>
      <c r="E24" s="39"/>
      <c r="F24" s="39"/>
      <c r="G24" s="39"/>
      <c r="H24" s="39"/>
    </row>
  </sheetData>
  <sheetProtection sheet="1" formatColumns="0" formatRows="0" objects="1" scenarios="1" spinCount="100000" saltValue="6qb8Z5zG11IbK/HAlZ6g9b7NDpmMusP+cAz99lr7hQODFOvL+35QNu7w/YKV4lJWi3Rsd4xnRjeujWAzHz3h1w==" hashValue="/wgrUQx8ASsUTn1Z3usJ1OtWU7dJhGyVt3fjULgSbRaDQmHJALd4DynoSWvZuv6Nu/LMO3nDnVohEWARq2c7z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383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384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385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386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387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388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389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390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391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392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393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394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395</v>
      </c>
      <c r="F19" s="292" t="s">
        <v>396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397</v>
      </c>
      <c r="F20" s="292" t="s">
        <v>398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399</v>
      </c>
      <c r="F21" s="292" t="s">
        <v>400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401</v>
      </c>
      <c r="F22" s="292" t="s">
        <v>402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403</v>
      </c>
      <c r="F23" s="292" t="s">
        <v>404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405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406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407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408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409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410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411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412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413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106</v>
      </c>
      <c r="F36" s="292"/>
      <c r="G36" s="292" t="s">
        <v>414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415</v>
      </c>
      <c r="F37" s="292"/>
      <c r="G37" s="292" t="s">
        <v>416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417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418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107</v>
      </c>
      <c r="F40" s="292"/>
      <c r="G40" s="292" t="s">
        <v>419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108</v>
      </c>
      <c r="F41" s="292"/>
      <c r="G41" s="292" t="s">
        <v>420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421</v>
      </c>
      <c r="F42" s="292"/>
      <c r="G42" s="292" t="s">
        <v>422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423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424</v>
      </c>
      <c r="F44" s="292"/>
      <c r="G44" s="292" t="s">
        <v>425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110</v>
      </c>
      <c r="F45" s="292"/>
      <c r="G45" s="292" t="s">
        <v>426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427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428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429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430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431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432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433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434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435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436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437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438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439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440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441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442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443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444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445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446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447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448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449</v>
      </c>
      <c r="D76" s="310"/>
      <c r="E76" s="310"/>
      <c r="F76" s="310" t="s">
        <v>450</v>
      </c>
      <c r="G76" s="311"/>
      <c r="H76" s="310" t="s">
        <v>54</v>
      </c>
      <c r="I76" s="310" t="s">
        <v>57</v>
      </c>
      <c r="J76" s="310" t="s">
        <v>451</v>
      </c>
      <c r="K76" s="309"/>
    </row>
    <row r="77" s="1" customFormat="1" ht="17.25" customHeight="1">
      <c r="B77" s="307"/>
      <c r="C77" s="312" t="s">
        <v>452</v>
      </c>
      <c r="D77" s="312"/>
      <c r="E77" s="312"/>
      <c r="F77" s="313" t="s">
        <v>453</v>
      </c>
      <c r="G77" s="314"/>
      <c r="H77" s="312"/>
      <c r="I77" s="312"/>
      <c r="J77" s="312" t="s">
        <v>454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455</v>
      </c>
      <c r="G79" s="319"/>
      <c r="H79" s="295" t="s">
        <v>456</v>
      </c>
      <c r="I79" s="295" t="s">
        <v>457</v>
      </c>
      <c r="J79" s="295">
        <v>20</v>
      </c>
      <c r="K79" s="309"/>
    </row>
    <row r="80" s="1" customFormat="1" ht="15" customHeight="1">
      <c r="B80" s="307"/>
      <c r="C80" s="295" t="s">
        <v>458</v>
      </c>
      <c r="D80" s="295"/>
      <c r="E80" s="295"/>
      <c r="F80" s="318" t="s">
        <v>455</v>
      </c>
      <c r="G80" s="319"/>
      <c r="H80" s="295" t="s">
        <v>459</v>
      </c>
      <c r="I80" s="295" t="s">
        <v>457</v>
      </c>
      <c r="J80" s="295">
        <v>120</v>
      </c>
      <c r="K80" s="309"/>
    </row>
    <row r="81" s="1" customFormat="1" ht="15" customHeight="1">
      <c r="B81" s="320"/>
      <c r="C81" s="295" t="s">
        <v>460</v>
      </c>
      <c r="D81" s="295"/>
      <c r="E81" s="295"/>
      <c r="F81" s="318" t="s">
        <v>461</v>
      </c>
      <c r="G81" s="319"/>
      <c r="H81" s="295" t="s">
        <v>462</v>
      </c>
      <c r="I81" s="295" t="s">
        <v>457</v>
      </c>
      <c r="J81" s="295">
        <v>50</v>
      </c>
      <c r="K81" s="309"/>
    </row>
    <row r="82" s="1" customFormat="1" ht="15" customHeight="1">
      <c r="B82" s="320"/>
      <c r="C82" s="295" t="s">
        <v>463</v>
      </c>
      <c r="D82" s="295"/>
      <c r="E82" s="295"/>
      <c r="F82" s="318" t="s">
        <v>455</v>
      </c>
      <c r="G82" s="319"/>
      <c r="H82" s="295" t="s">
        <v>464</v>
      </c>
      <c r="I82" s="295" t="s">
        <v>465</v>
      </c>
      <c r="J82" s="295"/>
      <c r="K82" s="309"/>
    </row>
    <row r="83" s="1" customFormat="1" ht="15" customHeight="1">
      <c r="B83" s="320"/>
      <c r="C83" s="321" t="s">
        <v>466</v>
      </c>
      <c r="D83" s="321"/>
      <c r="E83" s="321"/>
      <c r="F83" s="322" t="s">
        <v>461</v>
      </c>
      <c r="G83" s="321"/>
      <c r="H83" s="321" t="s">
        <v>467</v>
      </c>
      <c r="I83" s="321" t="s">
        <v>457</v>
      </c>
      <c r="J83" s="321">
        <v>15</v>
      </c>
      <c r="K83" s="309"/>
    </row>
    <row r="84" s="1" customFormat="1" ht="15" customHeight="1">
      <c r="B84" s="320"/>
      <c r="C84" s="321" t="s">
        <v>468</v>
      </c>
      <c r="D84" s="321"/>
      <c r="E84" s="321"/>
      <c r="F84" s="322" t="s">
        <v>461</v>
      </c>
      <c r="G84" s="321"/>
      <c r="H84" s="321" t="s">
        <v>469</v>
      </c>
      <c r="I84" s="321" t="s">
        <v>457</v>
      </c>
      <c r="J84" s="321">
        <v>15</v>
      </c>
      <c r="K84" s="309"/>
    </row>
    <row r="85" s="1" customFormat="1" ht="15" customHeight="1">
      <c r="B85" s="320"/>
      <c r="C85" s="321" t="s">
        <v>470</v>
      </c>
      <c r="D85" s="321"/>
      <c r="E85" s="321"/>
      <c r="F85" s="322" t="s">
        <v>461</v>
      </c>
      <c r="G85" s="321"/>
      <c r="H85" s="321" t="s">
        <v>471</v>
      </c>
      <c r="I85" s="321" t="s">
        <v>457</v>
      </c>
      <c r="J85" s="321">
        <v>20</v>
      </c>
      <c r="K85" s="309"/>
    </row>
    <row r="86" s="1" customFormat="1" ht="15" customHeight="1">
      <c r="B86" s="320"/>
      <c r="C86" s="321" t="s">
        <v>472</v>
      </c>
      <c r="D86" s="321"/>
      <c r="E86" s="321"/>
      <c r="F86" s="322" t="s">
        <v>461</v>
      </c>
      <c r="G86" s="321"/>
      <c r="H86" s="321" t="s">
        <v>473</v>
      </c>
      <c r="I86" s="321" t="s">
        <v>457</v>
      </c>
      <c r="J86" s="321">
        <v>20</v>
      </c>
      <c r="K86" s="309"/>
    </row>
    <row r="87" s="1" customFormat="1" ht="15" customHeight="1">
      <c r="B87" s="320"/>
      <c r="C87" s="295" t="s">
        <v>474</v>
      </c>
      <c r="D87" s="295"/>
      <c r="E87" s="295"/>
      <c r="F87" s="318" t="s">
        <v>461</v>
      </c>
      <c r="G87" s="319"/>
      <c r="H87" s="295" t="s">
        <v>475</v>
      </c>
      <c r="I87" s="295" t="s">
        <v>457</v>
      </c>
      <c r="J87" s="295">
        <v>50</v>
      </c>
      <c r="K87" s="309"/>
    </row>
    <row r="88" s="1" customFormat="1" ht="15" customHeight="1">
      <c r="B88" s="320"/>
      <c r="C88" s="295" t="s">
        <v>476</v>
      </c>
      <c r="D88" s="295"/>
      <c r="E88" s="295"/>
      <c r="F88" s="318" t="s">
        <v>461</v>
      </c>
      <c r="G88" s="319"/>
      <c r="H88" s="295" t="s">
        <v>477</v>
      </c>
      <c r="I88" s="295" t="s">
        <v>457</v>
      </c>
      <c r="J88" s="295">
        <v>20</v>
      </c>
      <c r="K88" s="309"/>
    </row>
    <row r="89" s="1" customFormat="1" ht="15" customHeight="1">
      <c r="B89" s="320"/>
      <c r="C89" s="295" t="s">
        <v>478</v>
      </c>
      <c r="D89" s="295"/>
      <c r="E89" s="295"/>
      <c r="F89" s="318" t="s">
        <v>461</v>
      </c>
      <c r="G89" s="319"/>
      <c r="H89" s="295" t="s">
        <v>479</v>
      </c>
      <c r="I89" s="295" t="s">
        <v>457</v>
      </c>
      <c r="J89" s="295">
        <v>20</v>
      </c>
      <c r="K89" s="309"/>
    </row>
    <row r="90" s="1" customFormat="1" ht="15" customHeight="1">
      <c r="B90" s="320"/>
      <c r="C90" s="295" t="s">
        <v>480</v>
      </c>
      <c r="D90" s="295"/>
      <c r="E90" s="295"/>
      <c r="F90" s="318" t="s">
        <v>461</v>
      </c>
      <c r="G90" s="319"/>
      <c r="H90" s="295" t="s">
        <v>481</v>
      </c>
      <c r="I90" s="295" t="s">
        <v>457</v>
      </c>
      <c r="J90" s="295">
        <v>50</v>
      </c>
      <c r="K90" s="309"/>
    </row>
    <row r="91" s="1" customFormat="1" ht="15" customHeight="1">
      <c r="B91" s="320"/>
      <c r="C91" s="295" t="s">
        <v>482</v>
      </c>
      <c r="D91" s="295"/>
      <c r="E91" s="295"/>
      <c r="F91" s="318" t="s">
        <v>461</v>
      </c>
      <c r="G91" s="319"/>
      <c r="H91" s="295" t="s">
        <v>482</v>
      </c>
      <c r="I91" s="295" t="s">
        <v>457</v>
      </c>
      <c r="J91" s="295">
        <v>50</v>
      </c>
      <c r="K91" s="309"/>
    </row>
    <row r="92" s="1" customFormat="1" ht="15" customHeight="1">
      <c r="B92" s="320"/>
      <c r="C92" s="295" t="s">
        <v>483</v>
      </c>
      <c r="D92" s="295"/>
      <c r="E92" s="295"/>
      <c r="F92" s="318" t="s">
        <v>461</v>
      </c>
      <c r="G92" s="319"/>
      <c r="H92" s="295" t="s">
        <v>484</v>
      </c>
      <c r="I92" s="295" t="s">
        <v>457</v>
      </c>
      <c r="J92" s="295">
        <v>255</v>
      </c>
      <c r="K92" s="309"/>
    </row>
    <row r="93" s="1" customFormat="1" ht="15" customHeight="1">
      <c r="B93" s="320"/>
      <c r="C93" s="295" t="s">
        <v>485</v>
      </c>
      <c r="D93" s="295"/>
      <c r="E93" s="295"/>
      <c r="F93" s="318" t="s">
        <v>455</v>
      </c>
      <c r="G93" s="319"/>
      <c r="H93" s="295" t="s">
        <v>486</v>
      </c>
      <c r="I93" s="295" t="s">
        <v>487</v>
      </c>
      <c r="J93" s="295"/>
      <c r="K93" s="309"/>
    </row>
    <row r="94" s="1" customFormat="1" ht="15" customHeight="1">
      <c r="B94" s="320"/>
      <c r="C94" s="295" t="s">
        <v>488</v>
      </c>
      <c r="D94" s="295"/>
      <c r="E94" s="295"/>
      <c r="F94" s="318" t="s">
        <v>455</v>
      </c>
      <c r="G94" s="319"/>
      <c r="H94" s="295" t="s">
        <v>489</v>
      </c>
      <c r="I94" s="295" t="s">
        <v>490</v>
      </c>
      <c r="J94" s="295"/>
      <c r="K94" s="309"/>
    </row>
    <row r="95" s="1" customFormat="1" ht="15" customHeight="1">
      <c r="B95" s="320"/>
      <c r="C95" s="295" t="s">
        <v>491</v>
      </c>
      <c r="D95" s="295"/>
      <c r="E95" s="295"/>
      <c r="F95" s="318" t="s">
        <v>455</v>
      </c>
      <c r="G95" s="319"/>
      <c r="H95" s="295" t="s">
        <v>491</v>
      </c>
      <c r="I95" s="295" t="s">
        <v>490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455</v>
      </c>
      <c r="G96" s="319"/>
      <c r="H96" s="295" t="s">
        <v>492</v>
      </c>
      <c r="I96" s="295" t="s">
        <v>490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455</v>
      </c>
      <c r="G97" s="319"/>
      <c r="H97" s="295" t="s">
        <v>493</v>
      </c>
      <c r="I97" s="295" t="s">
        <v>490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494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449</v>
      </c>
      <c r="D103" s="310"/>
      <c r="E103" s="310"/>
      <c r="F103" s="310" t="s">
        <v>450</v>
      </c>
      <c r="G103" s="311"/>
      <c r="H103" s="310" t="s">
        <v>54</v>
      </c>
      <c r="I103" s="310" t="s">
        <v>57</v>
      </c>
      <c r="J103" s="310" t="s">
        <v>451</v>
      </c>
      <c r="K103" s="309"/>
    </row>
    <row r="104" s="1" customFormat="1" ht="17.25" customHeight="1">
      <c r="B104" s="307"/>
      <c r="C104" s="312" t="s">
        <v>452</v>
      </c>
      <c r="D104" s="312"/>
      <c r="E104" s="312"/>
      <c r="F104" s="313" t="s">
        <v>453</v>
      </c>
      <c r="G104" s="314"/>
      <c r="H104" s="312"/>
      <c r="I104" s="312"/>
      <c r="J104" s="312" t="s">
        <v>454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455</v>
      </c>
      <c r="G106" s="295"/>
      <c r="H106" s="295" t="s">
        <v>495</v>
      </c>
      <c r="I106" s="295" t="s">
        <v>457</v>
      </c>
      <c r="J106" s="295">
        <v>20</v>
      </c>
      <c r="K106" s="309"/>
    </row>
    <row r="107" s="1" customFormat="1" ht="15" customHeight="1">
      <c r="B107" s="307"/>
      <c r="C107" s="295" t="s">
        <v>458</v>
      </c>
      <c r="D107" s="295"/>
      <c r="E107" s="295"/>
      <c r="F107" s="318" t="s">
        <v>455</v>
      </c>
      <c r="G107" s="295"/>
      <c r="H107" s="295" t="s">
        <v>495</v>
      </c>
      <c r="I107" s="295" t="s">
        <v>457</v>
      </c>
      <c r="J107" s="295">
        <v>120</v>
      </c>
      <c r="K107" s="309"/>
    </row>
    <row r="108" s="1" customFormat="1" ht="15" customHeight="1">
      <c r="B108" s="320"/>
      <c r="C108" s="295" t="s">
        <v>460</v>
      </c>
      <c r="D108" s="295"/>
      <c r="E108" s="295"/>
      <c r="F108" s="318" t="s">
        <v>461</v>
      </c>
      <c r="G108" s="295"/>
      <c r="H108" s="295" t="s">
        <v>495</v>
      </c>
      <c r="I108" s="295" t="s">
        <v>457</v>
      </c>
      <c r="J108" s="295">
        <v>50</v>
      </c>
      <c r="K108" s="309"/>
    </row>
    <row r="109" s="1" customFormat="1" ht="15" customHeight="1">
      <c r="B109" s="320"/>
      <c r="C109" s="295" t="s">
        <v>463</v>
      </c>
      <c r="D109" s="295"/>
      <c r="E109" s="295"/>
      <c r="F109" s="318" t="s">
        <v>455</v>
      </c>
      <c r="G109" s="295"/>
      <c r="H109" s="295" t="s">
        <v>495</v>
      </c>
      <c r="I109" s="295" t="s">
        <v>465</v>
      </c>
      <c r="J109" s="295"/>
      <c r="K109" s="309"/>
    </row>
    <row r="110" s="1" customFormat="1" ht="15" customHeight="1">
      <c r="B110" s="320"/>
      <c r="C110" s="295" t="s">
        <v>474</v>
      </c>
      <c r="D110" s="295"/>
      <c r="E110" s="295"/>
      <c r="F110" s="318" t="s">
        <v>461</v>
      </c>
      <c r="G110" s="295"/>
      <c r="H110" s="295" t="s">
        <v>495</v>
      </c>
      <c r="I110" s="295" t="s">
        <v>457</v>
      </c>
      <c r="J110" s="295">
        <v>50</v>
      </c>
      <c r="K110" s="309"/>
    </row>
    <row r="111" s="1" customFormat="1" ht="15" customHeight="1">
      <c r="B111" s="320"/>
      <c r="C111" s="295" t="s">
        <v>482</v>
      </c>
      <c r="D111" s="295"/>
      <c r="E111" s="295"/>
      <c r="F111" s="318" t="s">
        <v>461</v>
      </c>
      <c r="G111" s="295"/>
      <c r="H111" s="295" t="s">
        <v>495</v>
      </c>
      <c r="I111" s="295" t="s">
        <v>457</v>
      </c>
      <c r="J111" s="295">
        <v>50</v>
      </c>
      <c r="K111" s="309"/>
    </row>
    <row r="112" s="1" customFormat="1" ht="15" customHeight="1">
      <c r="B112" s="320"/>
      <c r="C112" s="295" t="s">
        <v>480</v>
      </c>
      <c r="D112" s="295"/>
      <c r="E112" s="295"/>
      <c r="F112" s="318" t="s">
        <v>461</v>
      </c>
      <c r="G112" s="295"/>
      <c r="H112" s="295" t="s">
        <v>495</v>
      </c>
      <c r="I112" s="295" t="s">
        <v>457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455</v>
      </c>
      <c r="G113" s="295"/>
      <c r="H113" s="295" t="s">
        <v>496</v>
      </c>
      <c r="I113" s="295" t="s">
        <v>457</v>
      </c>
      <c r="J113" s="295">
        <v>20</v>
      </c>
      <c r="K113" s="309"/>
    </row>
    <row r="114" s="1" customFormat="1" ht="15" customHeight="1">
      <c r="B114" s="320"/>
      <c r="C114" s="295" t="s">
        <v>497</v>
      </c>
      <c r="D114" s="295"/>
      <c r="E114" s="295"/>
      <c r="F114" s="318" t="s">
        <v>455</v>
      </c>
      <c r="G114" s="295"/>
      <c r="H114" s="295" t="s">
        <v>498</v>
      </c>
      <c r="I114" s="295" t="s">
        <v>457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455</v>
      </c>
      <c r="G115" s="295"/>
      <c r="H115" s="295" t="s">
        <v>499</v>
      </c>
      <c r="I115" s="295" t="s">
        <v>490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455</v>
      </c>
      <c r="G116" s="295"/>
      <c r="H116" s="295" t="s">
        <v>500</v>
      </c>
      <c r="I116" s="295" t="s">
        <v>490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455</v>
      </c>
      <c r="G117" s="295"/>
      <c r="H117" s="295" t="s">
        <v>501</v>
      </c>
      <c r="I117" s="295" t="s">
        <v>502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503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449</v>
      </c>
      <c r="D123" s="310"/>
      <c r="E123" s="310"/>
      <c r="F123" s="310" t="s">
        <v>450</v>
      </c>
      <c r="G123" s="311"/>
      <c r="H123" s="310" t="s">
        <v>54</v>
      </c>
      <c r="I123" s="310" t="s">
        <v>57</v>
      </c>
      <c r="J123" s="310" t="s">
        <v>451</v>
      </c>
      <c r="K123" s="339"/>
    </row>
    <row r="124" s="1" customFormat="1" ht="17.25" customHeight="1">
      <c r="B124" s="338"/>
      <c r="C124" s="312" t="s">
        <v>452</v>
      </c>
      <c r="D124" s="312"/>
      <c r="E124" s="312"/>
      <c r="F124" s="313" t="s">
        <v>453</v>
      </c>
      <c r="G124" s="314"/>
      <c r="H124" s="312"/>
      <c r="I124" s="312"/>
      <c r="J124" s="312" t="s">
        <v>454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458</v>
      </c>
      <c r="D126" s="317"/>
      <c r="E126" s="317"/>
      <c r="F126" s="318" t="s">
        <v>455</v>
      </c>
      <c r="G126" s="295"/>
      <c r="H126" s="295" t="s">
        <v>495</v>
      </c>
      <c r="I126" s="295" t="s">
        <v>457</v>
      </c>
      <c r="J126" s="295">
        <v>120</v>
      </c>
      <c r="K126" s="343"/>
    </row>
    <row r="127" s="1" customFormat="1" ht="15" customHeight="1">
      <c r="B127" s="340"/>
      <c r="C127" s="295" t="s">
        <v>504</v>
      </c>
      <c r="D127" s="295"/>
      <c r="E127" s="295"/>
      <c r="F127" s="318" t="s">
        <v>455</v>
      </c>
      <c r="G127" s="295"/>
      <c r="H127" s="295" t="s">
        <v>505</v>
      </c>
      <c r="I127" s="295" t="s">
        <v>457</v>
      </c>
      <c r="J127" s="295" t="s">
        <v>506</v>
      </c>
      <c r="K127" s="343"/>
    </row>
    <row r="128" s="1" customFormat="1" ht="15" customHeight="1">
      <c r="B128" s="340"/>
      <c r="C128" s="295" t="s">
        <v>403</v>
      </c>
      <c r="D128" s="295"/>
      <c r="E128" s="295"/>
      <c r="F128" s="318" t="s">
        <v>455</v>
      </c>
      <c r="G128" s="295"/>
      <c r="H128" s="295" t="s">
        <v>507</v>
      </c>
      <c r="I128" s="295" t="s">
        <v>457</v>
      </c>
      <c r="J128" s="295" t="s">
        <v>506</v>
      </c>
      <c r="K128" s="343"/>
    </row>
    <row r="129" s="1" customFormat="1" ht="15" customHeight="1">
      <c r="B129" s="340"/>
      <c r="C129" s="295" t="s">
        <v>466</v>
      </c>
      <c r="D129" s="295"/>
      <c r="E129" s="295"/>
      <c r="F129" s="318" t="s">
        <v>461</v>
      </c>
      <c r="G129" s="295"/>
      <c r="H129" s="295" t="s">
        <v>467</v>
      </c>
      <c r="I129" s="295" t="s">
        <v>457</v>
      </c>
      <c r="J129" s="295">
        <v>15</v>
      </c>
      <c r="K129" s="343"/>
    </row>
    <row r="130" s="1" customFormat="1" ht="15" customHeight="1">
      <c r="B130" s="340"/>
      <c r="C130" s="321" t="s">
        <v>468</v>
      </c>
      <c r="D130" s="321"/>
      <c r="E130" s="321"/>
      <c r="F130" s="322" t="s">
        <v>461</v>
      </c>
      <c r="G130" s="321"/>
      <c r="H130" s="321" t="s">
        <v>469</v>
      </c>
      <c r="I130" s="321" t="s">
        <v>457</v>
      </c>
      <c r="J130" s="321">
        <v>15</v>
      </c>
      <c r="K130" s="343"/>
    </row>
    <row r="131" s="1" customFormat="1" ht="15" customHeight="1">
      <c r="B131" s="340"/>
      <c r="C131" s="321" t="s">
        <v>470</v>
      </c>
      <c r="D131" s="321"/>
      <c r="E131" s="321"/>
      <c r="F131" s="322" t="s">
        <v>461</v>
      </c>
      <c r="G131" s="321"/>
      <c r="H131" s="321" t="s">
        <v>471</v>
      </c>
      <c r="I131" s="321" t="s">
        <v>457</v>
      </c>
      <c r="J131" s="321">
        <v>20</v>
      </c>
      <c r="K131" s="343"/>
    </row>
    <row r="132" s="1" customFormat="1" ht="15" customHeight="1">
      <c r="B132" s="340"/>
      <c r="C132" s="321" t="s">
        <v>472</v>
      </c>
      <c r="D132" s="321"/>
      <c r="E132" s="321"/>
      <c r="F132" s="322" t="s">
        <v>461</v>
      </c>
      <c r="G132" s="321"/>
      <c r="H132" s="321" t="s">
        <v>473</v>
      </c>
      <c r="I132" s="321" t="s">
        <v>457</v>
      </c>
      <c r="J132" s="321">
        <v>20</v>
      </c>
      <c r="K132" s="343"/>
    </row>
    <row r="133" s="1" customFormat="1" ht="15" customHeight="1">
      <c r="B133" s="340"/>
      <c r="C133" s="295" t="s">
        <v>460</v>
      </c>
      <c r="D133" s="295"/>
      <c r="E133" s="295"/>
      <c r="F133" s="318" t="s">
        <v>461</v>
      </c>
      <c r="G133" s="295"/>
      <c r="H133" s="295" t="s">
        <v>495</v>
      </c>
      <c r="I133" s="295" t="s">
        <v>457</v>
      </c>
      <c r="J133" s="295">
        <v>50</v>
      </c>
      <c r="K133" s="343"/>
    </row>
    <row r="134" s="1" customFormat="1" ht="15" customHeight="1">
      <c r="B134" s="340"/>
      <c r="C134" s="295" t="s">
        <v>474</v>
      </c>
      <c r="D134" s="295"/>
      <c r="E134" s="295"/>
      <c r="F134" s="318" t="s">
        <v>461</v>
      </c>
      <c r="G134" s="295"/>
      <c r="H134" s="295" t="s">
        <v>495</v>
      </c>
      <c r="I134" s="295" t="s">
        <v>457</v>
      </c>
      <c r="J134" s="295">
        <v>50</v>
      </c>
      <c r="K134" s="343"/>
    </row>
    <row r="135" s="1" customFormat="1" ht="15" customHeight="1">
      <c r="B135" s="340"/>
      <c r="C135" s="295" t="s">
        <v>480</v>
      </c>
      <c r="D135" s="295"/>
      <c r="E135" s="295"/>
      <c r="F135" s="318" t="s">
        <v>461</v>
      </c>
      <c r="G135" s="295"/>
      <c r="H135" s="295" t="s">
        <v>495</v>
      </c>
      <c r="I135" s="295" t="s">
        <v>457</v>
      </c>
      <c r="J135" s="295">
        <v>50</v>
      </c>
      <c r="K135" s="343"/>
    </row>
    <row r="136" s="1" customFormat="1" ht="15" customHeight="1">
      <c r="B136" s="340"/>
      <c r="C136" s="295" t="s">
        <v>482</v>
      </c>
      <c r="D136" s="295"/>
      <c r="E136" s="295"/>
      <c r="F136" s="318" t="s">
        <v>461</v>
      </c>
      <c r="G136" s="295"/>
      <c r="H136" s="295" t="s">
        <v>495</v>
      </c>
      <c r="I136" s="295" t="s">
        <v>457</v>
      </c>
      <c r="J136" s="295">
        <v>50</v>
      </c>
      <c r="K136" s="343"/>
    </row>
    <row r="137" s="1" customFormat="1" ht="15" customHeight="1">
      <c r="B137" s="340"/>
      <c r="C137" s="295" t="s">
        <v>483</v>
      </c>
      <c r="D137" s="295"/>
      <c r="E137" s="295"/>
      <c r="F137" s="318" t="s">
        <v>461</v>
      </c>
      <c r="G137" s="295"/>
      <c r="H137" s="295" t="s">
        <v>508</v>
      </c>
      <c r="I137" s="295" t="s">
        <v>457</v>
      </c>
      <c r="J137" s="295">
        <v>255</v>
      </c>
      <c r="K137" s="343"/>
    </row>
    <row r="138" s="1" customFormat="1" ht="15" customHeight="1">
      <c r="B138" s="340"/>
      <c r="C138" s="295" t="s">
        <v>485</v>
      </c>
      <c r="D138" s="295"/>
      <c r="E138" s="295"/>
      <c r="F138" s="318" t="s">
        <v>455</v>
      </c>
      <c r="G138" s="295"/>
      <c r="H138" s="295" t="s">
        <v>509</v>
      </c>
      <c r="I138" s="295" t="s">
        <v>487</v>
      </c>
      <c r="J138" s="295"/>
      <c r="K138" s="343"/>
    </row>
    <row r="139" s="1" customFormat="1" ht="15" customHeight="1">
      <c r="B139" s="340"/>
      <c r="C139" s="295" t="s">
        <v>488</v>
      </c>
      <c r="D139" s="295"/>
      <c r="E139" s="295"/>
      <c r="F139" s="318" t="s">
        <v>455</v>
      </c>
      <c r="G139" s="295"/>
      <c r="H139" s="295" t="s">
        <v>510</v>
      </c>
      <c r="I139" s="295" t="s">
        <v>490</v>
      </c>
      <c r="J139" s="295"/>
      <c r="K139" s="343"/>
    </row>
    <row r="140" s="1" customFormat="1" ht="15" customHeight="1">
      <c r="B140" s="340"/>
      <c r="C140" s="295" t="s">
        <v>491</v>
      </c>
      <c r="D140" s="295"/>
      <c r="E140" s="295"/>
      <c r="F140" s="318" t="s">
        <v>455</v>
      </c>
      <c r="G140" s="295"/>
      <c r="H140" s="295" t="s">
        <v>491</v>
      </c>
      <c r="I140" s="295" t="s">
        <v>490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455</v>
      </c>
      <c r="G141" s="295"/>
      <c r="H141" s="295" t="s">
        <v>511</v>
      </c>
      <c r="I141" s="295" t="s">
        <v>490</v>
      </c>
      <c r="J141" s="295"/>
      <c r="K141" s="343"/>
    </row>
    <row r="142" s="1" customFormat="1" ht="15" customHeight="1">
      <c r="B142" s="340"/>
      <c r="C142" s="295" t="s">
        <v>512</v>
      </c>
      <c r="D142" s="295"/>
      <c r="E142" s="295"/>
      <c r="F142" s="318" t="s">
        <v>455</v>
      </c>
      <c r="G142" s="295"/>
      <c r="H142" s="295" t="s">
        <v>513</v>
      </c>
      <c r="I142" s="295" t="s">
        <v>490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514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449</v>
      </c>
      <c r="D148" s="310"/>
      <c r="E148" s="310"/>
      <c r="F148" s="310" t="s">
        <v>450</v>
      </c>
      <c r="G148" s="311"/>
      <c r="H148" s="310" t="s">
        <v>54</v>
      </c>
      <c r="I148" s="310" t="s">
        <v>57</v>
      </c>
      <c r="J148" s="310" t="s">
        <v>451</v>
      </c>
      <c r="K148" s="309"/>
    </row>
    <row r="149" s="1" customFormat="1" ht="17.25" customHeight="1">
      <c r="B149" s="307"/>
      <c r="C149" s="312" t="s">
        <v>452</v>
      </c>
      <c r="D149" s="312"/>
      <c r="E149" s="312"/>
      <c r="F149" s="313" t="s">
        <v>453</v>
      </c>
      <c r="G149" s="314"/>
      <c r="H149" s="312"/>
      <c r="I149" s="312"/>
      <c r="J149" s="312" t="s">
        <v>454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458</v>
      </c>
      <c r="D151" s="295"/>
      <c r="E151" s="295"/>
      <c r="F151" s="348" t="s">
        <v>455</v>
      </c>
      <c r="G151" s="295"/>
      <c r="H151" s="347" t="s">
        <v>495</v>
      </c>
      <c r="I151" s="347" t="s">
        <v>457</v>
      </c>
      <c r="J151" s="347">
        <v>120</v>
      </c>
      <c r="K151" s="343"/>
    </row>
    <row r="152" s="1" customFormat="1" ht="15" customHeight="1">
      <c r="B152" s="320"/>
      <c r="C152" s="347" t="s">
        <v>504</v>
      </c>
      <c r="D152" s="295"/>
      <c r="E152" s="295"/>
      <c r="F152" s="348" t="s">
        <v>455</v>
      </c>
      <c r="G152" s="295"/>
      <c r="H152" s="347" t="s">
        <v>515</v>
      </c>
      <c r="I152" s="347" t="s">
        <v>457</v>
      </c>
      <c r="J152" s="347" t="s">
        <v>506</v>
      </c>
      <c r="K152" s="343"/>
    </row>
    <row r="153" s="1" customFormat="1" ht="15" customHeight="1">
      <c r="B153" s="320"/>
      <c r="C153" s="347" t="s">
        <v>403</v>
      </c>
      <c r="D153" s="295"/>
      <c r="E153" s="295"/>
      <c r="F153" s="348" t="s">
        <v>455</v>
      </c>
      <c r="G153" s="295"/>
      <c r="H153" s="347" t="s">
        <v>516</v>
      </c>
      <c r="I153" s="347" t="s">
        <v>457</v>
      </c>
      <c r="J153" s="347" t="s">
        <v>506</v>
      </c>
      <c r="K153" s="343"/>
    </row>
    <row r="154" s="1" customFormat="1" ht="15" customHeight="1">
      <c r="B154" s="320"/>
      <c r="C154" s="347" t="s">
        <v>460</v>
      </c>
      <c r="D154" s="295"/>
      <c r="E154" s="295"/>
      <c r="F154" s="348" t="s">
        <v>461</v>
      </c>
      <c r="G154" s="295"/>
      <c r="H154" s="347" t="s">
        <v>495</v>
      </c>
      <c r="I154" s="347" t="s">
        <v>457</v>
      </c>
      <c r="J154" s="347">
        <v>50</v>
      </c>
      <c r="K154" s="343"/>
    </row>
    <row r="155" s="1" customFormat="1" ht="15" customHeight="1">
      <c r="B155" s="320"/>
      <c r="C155" s="347" t="s">
        <v>463</v>
      </c>
      <c r="D155" s="295"/>
      <c r="E155" s="295"/>
      <c r="F155" s="348" t="s">
        <v>455</v>
      </c>
      <c r="G155" s="295"/>
      <c r="H155" s="347" t="s">
        <v>495</v>
      </c>
      <c r="I155" s="347" t="s">
        <v>465</v>
      </c>
      <c r="J155" s="347"/>
      <c r="K155" s="343"/>
    </row>
    <row r="156" s="1" customFormat="1" ht="15" customHeight="1">
      <c r="B156" s="320"/>
      <c r="C156" s="347" t="s">
        <v>474</v>
      </c>
      <c r="D156" s="295"/>
      <c r="E156" s="295"/>
      <c r="F156" s="348" t="s">
        <v>461</v>
      </c>
      <c r="G156" s="295"/>
      <c r="H156" s="347" t="s">
        <v>495</v>
      </c>
      <c r="I156" s="347" t="s">
        <v>457</v>
      </c>
      <c r="J156" s="347">
        <v>50</v>
      </c>
      <c r="K156" s="343"/>
    </row>
    <row r="157" s="1" customFormat="1" ht="15" customHeight="1">
      <c r="B157" s="320"/>
      <c r="C157" s="347" t="s">
        <v>482</v>
      </c>
      <c r="D157" s="295"/>
      <c r="E157" s="295"/>
      <c r="F157" s="348" t="s">
        <v>461</v>
      </c>
      <c r="G157" s="295"/>
      <c r="H157" s="347" t="s">
        <v>495</v>
      </c>
      <c r="I157" s="347" t="s">
        <v>457</v>
      </c>
      <c r="J157" s="347">
        <v>50</v>
      </c>
      <c r="K157" s="343"/>
    </row>
    <row r="158" s="1" customFormat="1" ht="15" customHeight="1">
      <c r="B158" s="320"/>
      <c r="C158" s="347" t="s">
        <v>480</v>
      </c>
      <c r="D158" s="295"/>
      <c r="E158" s="295"/>
      <c r="F158" s="348" t="s">
        <v>461</v>
      </c>
      <c r="G158" s="295"/>
      <c r="H158" s="347" t="s">
        <v>495</v>
      </c>
      <c r="I158" s="347" t="s">
        <v>457</v>
      </c>
      <c r="J158" s="347">
        <v>50</v>
      </c>
      <c r="K158" s="343"/>
    </row>
    <row r="159" s="1" customFormat="1" ht="15" customHeight="1">
      <c r="B159" s="320"/>
      <c r="C159" s="347" t="s">
        <v>90</v>
      </c>
      <c r="D159" s="295"/>
      <c r="E159" s="295"/>
      <c r="F159" s="348" t="s">
        <v>455</v>
      </c>
      <c r="G159" s="295"/>
      <c r="H159" s="347" t="s">
        <v>517</v>
      </c>
      <c r="I159" s="347" t="s">
        <v>457</v>
      </c>
      <c r="J159" s="347" t="s">
        <v>518</v>
      </c>
      <c r="K159" s="343"/>
    </row>
    <row r="160" s="1" customFormat="1" ht="15" customHeight="1">
      <c r="B160" s="320"/>
      <c r="C160" s="347" t="s">
        <v>519</v>
      </c>
      <c r="D160" s="295"/>
      <c r="E160" s="295"/>
      <c r="F160" s="348" t="s">
        <v>455</v>
      </c>
      <c r="G160" s="295"/>
      <c r="H160" s="347" t="s">
        <v>520</v>
      </c>
      <c r="I160" s="347" t="s">
        <v>490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521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449</v>
      </c>
      <c r="D166" s="310"/>
      <c r="E166" s="310"/>
      <c r="F166" s="310" t="s">
        <v>450</v>
      </c>
      <c r="G166" s="352"/>
      <c r="H166" s="353" t="s">
        <v>54</v>
      </c>
      <c r="I166" s="353" t="s">
        <v>57</v>
      </c>
      <c r="J166" s="310" t="s">
        <v>451</v>
      </c>
      <c r="K166" s="287"/>
    </row>
    <row r="167" s="1" customFormat="1" ht="17.25" customHeight="1">
      <c r="B167" s="288"/>
      <c r="C167" s="312" t="s">
        <v>452</v>
      </c>
      <c r="D167" s="312"/>
      <c r="E167" s="312"/>
      <c r="F167" s="313" t="s">
        <v>453</v>
      </c>
      <c r="G167" s="354"/>
      <c r="H167" s="355"/>
      <c r="I167" s="355"/>
      <c r="J167" s="312" t="s">
        <v>454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458</v>
      </c>
      <c r="D169" s="295"/>
      <c r="E169" s="295"/>
      <c r="F169" s="318" t="s">
        <v>455</v>
      </c>
      <c r="G169" s="295"/>
      <c r="H169" s="295" t="s">
        <v>495</v>
      </c>
      <c r="I169" s="295" t="s">
        <v>457</v>
      </c>
      <c r="J169" s="295">
        <v>120</v>
      </c>
      <c r="K169" s="343"/>
    </row>
    <row r="170" s="1" customFormat="1" ht="15" customHeight="1">
      <c r="B170" s="320"/>
      <c r="C170" s="295" t="s">
        <v>504</v>
      </c>
      <c r="D170" s="295"/>
      <c r="E170" s="295"/>
      <c r="F170" s="318" t="s">
        <v>455</v>
      </c>
      <c r="G170" s="295"/>
      <c r="H170" s="295" t="s">
        <v>505</v>
      </c>
      <c r="I170" s="295" t="s">
        <v>457</v>
      </c>
      <c r="J170" s="295" t="s">
        <v>506</v>
      </c>
      <c r="K170" s="343"/>
    </row>
    <row r="171" s="1" customFormat="1" ht="15" customHeight="1">
      <c r="B171" s="320"/>
      <c r="C171" s="295" t="s">
        <v>403</v>
      </c>
      <c r="D171" s="295"/>
      <c r="E171" s="295"/>
      <c r="F171" s="318" t="s">
        <v>455</v>
      </c>
      <c r="G171" s="295"/>
      <c r="H171" s="295" t="s">
        <v>522</v>
      </c>
      <c r="I171" s="295" t="s">
        <v>457</v>
      </c>
      <c r="J171" s="295" t="s">
        <v>506</v>
      </c>
      <c r="K171" s="343"/>
    </row>
    <row r="172" s="1" customFormat="1" ht="15" customHeight="1">
      <c r="B172" s="320"/>
      <c r="C172" s="295" t="s">
        <v>460</v>
      </c>
      <c r="D172" s="295"/>
      <c r="E172" s="295"/>
      <c r="F172" s="318" t="s">
        <v>461</v>
      </c>
      <c r="G172" s="295"/>
      <c r="H172" s="295" t="s">
        <v>522</v>
      </c>
      <c r="I172" s="295" t="s">
        <v>457</v>
      </c>
      <c r="J172" s="295">
        <v>50</v>
      </c>
      <c r="K172" s="343"/>
    </row>
    <row r="173" s="1" customFormat="1" ht="15" customHeight="1">
      <c r="B173" s="320"/>
      <c r="C173" s="295" t="s">
        <v>463</v>
      </c>
      <c r="D173" s="295"/>
      <c r="E173" s="295"/>
      <c r="F173" s="318" t="s">
        <v>455</v>
      </c>
      <c r="G173" s="295"/>
      <c r="H173" s="295" t="s">
        <v>522</v>
      </c>
      <c r="I173" s="295" t="s">
        <v>465</v>
      </c>
      <c r="J173" s="295"/>
      <c r="K173" s="343"/>
    </row>
    <row r="174" s="1" customFormat="1" ht="15" customHeight="1">
      <c r="B174" s="320"/>
      <c r="C174" s="295" t="s">
        <v>474</v>
      </c>
      <c r="D174" s="295"/>
      <c r="E174" s="295"/>
      <c r="F174" s="318" t="s">
        <v>461</v>
      </c>
      <c r="G174" s="295"/>
      <c r="H174" s="295" t="s">
        <v>522</v>
      </c>
      <c r="I174" s="295" t="s">
        <v>457</v>
      </c>
      <c r="J174" s="295">
        <v>50</v>
      </c>
      <c r="K174" s="343"/>
    </row>
    <row r="175" s="1" customFormat="1" ht="15" customHeight="1">
      <c r="B175" s="320"/>
      <c r="C175" s="295" t="s">
        <v>482</v>
      </c>
      <c r="D175" s="295"/>
      <c r="E175" s="295"/>
      <c r="F175" s="318" t="s">
        <v>461</v>
      </c>
      <c r="G175" s="295"/>
      <c r="H175" s="295" t="s">
        <v>522</v>
      </c>
      <c r="I175" s="295" t="s">
        <v>457</v>
      </c>
      <c r="J175" s="295">
        <v>50</v>
      </c>
      <c r="K175" s="343"/>
    </row>
    <row r="176" s="1" customFormat="1" ht="15" customHeight="1">
      <c r="B176" s="320"/>
      <c r="C176" s="295" t="s">
        <v>480</v>
      </c>
      <c r="D176" s="295"/>
      <c r="E176" s="295"/>
      <c r="F176" s="318" t="s">
        <v>461</v>
      </c>
      <c r="G176" s="295"/>
      <c r="H176" s="295" t="s">
        <v>522</v>
      </c>
      <c r="I176" s="295" t="s">
        <v>457</v>
      </c>
      <c r="J176" s="295">
        <v>50</v>
      </c>
      <c r="K176" s="343"/>
    </row>
    <row r="177" s="1" customFormat="1" ht="15" customHeight="1">
      <c r="B177" s="320"/>
      <c r="C177" s="295" t="s">
        <v>106</v>
      </c>
      <c r="D177" s="295"/>
      <c r="E177" s="295"/>
      <c r="F177" s="318" t="s">
        <v>455</v>
      </c>
      <c r="G177" s="295"/>
      <c r="H177" s="295" t="s">
        <v>523</v>
      </c>
      <c r="I177" s="295" t="s">
        <v>524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455</v>
      </c>
      <c r="G178" s="295"/>
      <c r="H178" s="295" t="s">
        <v>525</v>
      </c>
      <c r="I178" s="295" t="s">
        <v>526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455</v>
      </c>
      <c r="G179" s="295"/>
      <c r="H179" s="295" t="s">
        <v>527</v>
      </c>
      <c r="I179" s="295" t="s">
        <v>457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455</v>
      </c>
      <c r="G180" s="295"/>
      <c r="H180" s="295" t="s">
        <v>528</v>
      </c>
      <c r="I180" s="295" t="s">
        <v>457</v>
      </c>
      <c r="J180" s="295">
        <v>255</v>
      </c>
      <c r="K180" s="343"/>
    </row>
    <row r="181" s="1" customFormat="1" ht="15" customHeight="1">
      <c r="B181" s="320"/>
      <c r="C181" s="295" t="s">
        <v>107</v>
      </c>
      <c r="D181" s="295"/>
      <c r="E181" s="295"/>
      <c r="F181" s="318" t="s">
        <v>455</v>
      </c>
      <c r="G181" s="295"/>
      <c r="H181" s="295" t="s">
        <v>419</v>
      </c>
      <c r="I181" s="295" t="s">
        <v>457</v>
      </c>
      <c r="J181" s="295">
        <v>10</v>
      </c>
      <c r="K181" s="343"/>
    </row>
    <row r="182" s="1" customFormat="1" ht="15" customHeight="1">
      <c r="B182" s="320"/>
      <c r="C182" s="295" t="s">
        <v>108</v>
      </c>
      <c r="D182" s="295"/>
      <c r="E182" s="295"/>
      <c r="F182" s="318" t="s">
        <v>455</v>
      </c>
      <c r="G182" s="295"/>
      <c r="H182" s="295" t="s">
        <v>529</v>
      </c>
      <c r="I182" s="295" t="s">
        <v>490</v>
      </c>
      <c r="J182" s="295"/>
      <c r="K182" s="343"/>
    </row>
    <row r="183" s="1" customFormat="1" ht="15" customHeight="1">
      <c r="B183" s="320"/>
      <c r="C183" s="295" t="s">
        <v>530</v>
      </c>
      <c r="D183" s="295"/>
      <c r="E183" s="295"/>
      <c r="F183" s="318" t="s">
        <v>455</v>
      </c>
      <c r="G183" s="295"/>
      <c r="H183" s="295" t="s">
        <v>531</v>
      </c>
      <c r="I183" s="295" t="s">
        <v>490</v>
      </c>
      <c r="J183" s="295"/>
      <c r="K183" s="343"/>
    </row>
    <row r="184" s="1" customFormat="1" ht="15" customHeight="1">
      <c r="B184" s="320"/>
      <c r="C184" s="295" t="s">
        <v>519</v>
      </c>
      <c r="D184" s="295"/>
      <c r="E184" s="295"/>
      <c r="F184" s="318" t="s">
        <v>455</v>
      </c>
      <c r="G184" s="295"/>
      <c r="H184" s="295" t="s">
        <v>532</v>
      </c>
      <c r="I184" s="295" t="s">
        <v>490</v>
      </c>
      <c r="J184" s="295"/>
      <c r="K184" s="343"/>
    </row>
    <row r="185" s="1" customFormat="1" ht="15" customHeight="1">
      <c r="B185" s="320"/>
      <c r="C185" s="295" t="s">
        <v>110</v>
      </c>
      <c r="D185" s="295"/>
      <c r="E185" s="295"/>
      <c r="F185" s="318" t="s">
        <v>461</v>
      </c>
      <c r="G185" s="295"/>
      <c r="H185" s="295" t="s">
        <v>533</v>
      </c>
      <c r="I185" s="295" t="s">
        <v>457</v>
      </c>
      <c r="J185" s="295">
        <v>50</v>
      </c>
      <c r="K185" s="343"/>
    </row>
    <row r="186" s="1" customFormat="1" ht="15" customHeight="1">
      <c r="B186" s="320"/>
      <c r="C186" s="295" t="s">
        <v>534</v>
      </c>
      <c r="D186" s="295"/>
      <c r="E186" s="295"/>
      <c r="F186" s="318" t="s">
        <v>461</v>
      </c>
      <c r="G186" s="295"/>
      <c r="H186" s="295" t="s">
        <v>535</v>
      </c>
      <c r="I186" s="295" t="s">
        <v>536</v>
      </c>
      <c r="J186" s="295"/>
      <c r="K186" s="343"/>
    </row>
    <row r="187" s="1" customFormat="1" ht="15" customHeight="1">
      <c r="B187" s="320"/>
      <c r="C187" s="295" t="s">
        <v>537</v>
      </c>
      <c r="D187" s="295"/>
      <c r="E187" s="295"/>
      <c r="F187" s="318" t="s">
        <v>461</v>
      </c>
      <c r="G187" s="295"/>
      <c r="H187" s="295" t="s">
        <v>538</v>
      </c>
      <c r="I187" s="295" t="s">
        <v>536</v>
      </c>
      <c r="J187" s="295"/>
      <c r="K187" s="343"/>
    </row>
    <row r="188" s="1" customFormat="1" ht="15" customHeight="1">
      <c r="B188" s="320"/>
      <c r="C188" s="295" t="s">
        <v>539</v>
      </c>
      <c r="D188" s="295"/>
      <c r="E188" s="295"/>
      <c r="F188" s="318" t="s">
        <v>461</v>
      </c>
      <c r="G188" s="295"/>
      <c r="H188" s="295" t="s">
        <v>540</v>
      </c>
      <c r="I188" s="295" t="s">
        <v>536</v>
      </c>
      <c r="J188" s="295"/>
      <c r="K188" s="343"/>
    </row>
    <row r="189" s="1" customFormat="1" ht="15" customHeight="1">
      <c r="B189" s="320"/>
      <c r="C189" s="356" t="s">
        <v>541</v>
      </c>
      <c r="D189" s="295"/>
      <c r="E189" s="295"/>
      <c r="F189" s="318" t="s">
        <v>461</v>
      </c>
      <c r="G189" s="295"/>
      <c r="H189" s="295" t="s">
        <v>542</v>
      </c>
      <c r="I189" s="295" t="s">
        <v>543</v>
      </c>
      <c r="J189" s="357" t="s">
        <v>544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455</v>
      </c>
      <c r="G190" s="295"/>
      <c r="H190" s="292" t="s">
        <v>545</v>
      </c>
      <c r="I190" s="295" t="s">
        <v>546</v>
      </c>
      <c r="J190" s="295"/>
      <c r="K190" s="343"/>
    </row>
    <row r="191" s="1" customFormat="1" ht="15" customHeight="1">
      <c r="B191" s="320"/>
      <c r="C191" s="356" t="s">
        <v>547</v>
      </c>
      <c r="D191" s="295"/>
      <c r="E191" s="295"/>
      <c r="F191" s="318" t="s">
        <v>455</v>
      </c>
      <c r="G191" s="295"/>
      <c r="H191" s="295" t="s">
        <v>548</v>
      </c>
      <c r="I191" s="295" t="s">
        <v>490</v>
      </c>
      <c r="J191" s="295"/>
      <c r="K191" s="343"/>
    </row>
    <row r="192" s="1" customFormat="1" ht="15" customHeight="1">
      <c r="B192" s="320"/>
      <c r="C192" s="356" t="s">
        <v>549</v>
      </c>
      <c r="D192" s="295"/>
      <c r="E192" s="295"/>
      <c r="F192" s="318" t="s">
        <v>455</v>
      </c>
      <c r="G192" s="295"/>
      <c r="H192" s="295" t="s">
        <v>550</v>
      </c>
      <c r="I192" s="295" t="s">
        <v>490</v>
      </c>
      <c r="J192" s="295"/>
      <c r="K192" s="343"/>
    </row>
    <row r="193" s="1" customFormat="1" ht="15" customHeight="1">
      <c r="B193" s="320"/>
      <c r="C193" s="356" t="s">
        <v>551</v>
      </c>
      <c r="D193" s="295"/>
      <c r="E193" s="295"/>
      <c r="F193" s="318" t="s">
        <v>461</v>
      </c>
      <c r="G193" s="295"/>
      <c r="H193" s="295" t="s">
        <v>552</v>
      </c>
      <c r="I193" s="295" t="s">
        <v>490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553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554</v>
      </c>
      <c r="D200" s="359"/>
      <c r="E200" s="359"/>
      <c r="F200" s="359" t="s">
        <v>555</v>
      </c>
      <c r="G200" s="360"/>
      <c r="H200" s="359" t="s">
        <v>556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546</v>
      </c>
      <c r="D202" s="295"/>
      <c r="E202" s="295"/>
      <c r="F202" s="318" t="s">
        <v>43</v>
      </c>
      <c r="G202" s="295"/>
      <c r="H202" s="295" t="s">
        <v>557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558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559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560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561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502</v>
      </c>
      <c r="D208" s="295"/>
      <c r="E208" s="295"/>
      <c r="F208" s="318" t="s">
        <v>79</v>
      </c>
      <c r="G208" s="295"/>
      <c r="H208" s="295" t="s">
        <v>562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397</v>
      </c>
      <c r="G209" s="295"/>
      <c r="H209" s="295" t="s">
        <v>398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395</v>
      </c>
      <c r="G210" s="295"/>
      <c r="H210" s="295" t="s">
        <v>563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399</v>
      </c>
      <c r="G211" s="356"/>
      <c r="H211" s="347" t="s">
        <v>400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401</v>
      </c>
      <c r="G212" s="356"/>
      <c r="H212" s="347" t="s">
        <v>564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526</v>
      </c>
      <c r="D214" s="295"/>
      <c r="E214" s="295"/>
      <c r="F214" s="318">
        <v>1</v>
      </c>
      <c r="G214" s="356"/>
      <c r="H214" s="347" t="s">
        <v>565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566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567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568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2021-02-15T07:51:18Z</dcterms:created>
  <dcterms:modified xsi:type="dcterms:W3CDTF">2021-02-15T07:51:22Z</dcterms:modified>
</cp:coreProperties>
</file>